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ZELEŇ KÁCENÍ KŘOVÍ\KÁCENÍ 2024\OSTRAVA\"/>
    </mc:Choice>
  </mc:AlternateContent>
  <bookViews>
    <workbookView xWindow="0" yWindow="0" windowWidth="23040" windowHeight="9204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-...'!$C$118:$K$306</definedName>
    <definedName name="_xlnm._FilterDatabase" localSheetId="2" hidden="1">'VON - Vedlejší a ostatní ...'!$C$116:$K$127</definedName>
    <definedName name="_xlnm.Print_Titles" localSheetId="0">'Rekapitulace stavby'!$92:$92</definedName>
    <definedName name="_xlnm.Print_Titles" localSheetId="1">'SO 01 - Práce a dodávky -...'!$118:$118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-...'!$C$82:$J$100,'SO 01 - Práce a dodávky -...'!$C$106:$K$306</definedName>
    <definedName name="_xlnm.Print_Area" localSheetId="2">'VON - Vedlejší a ostatní ...'!$C$4:$J$39,'VON - Vedlejší a ostatní ...'!$C$50:$J$76,'VON - Vedlejší a ostatní ...'!$C$82:$J$98,'VON - Vedlejší a ostatní ...'!$C$104:$K$127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 s="1"/>
  <c r="J20" i="3"/>
  <c r="J18" i="3"/>
  <c r="E18" i="3"/>
  <c r="F92" i="3" s="1"/>
  <c r="J17" i="3"/>
  <c r="J12" i="3"/>
  <c r="J89" i="3" s="1"/>
  <c r="E7" i="3"/>
  <c r="E107" i="3" s="1"/>
  <c r="J37" i="2"/>
  <c r="J36" i="2"/>
  <c r="AY95" i="1" s="1"/>
  <c r="J35" i="2"/>
  <c r="AX95" i="1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F36" i="2" s="1"/>
  <c r="BG134" i="2"/>
  <c r="F35" i="2" s="1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J34" i="2" s="1"/>
  <c r="T124" i="2"/>
  <c r="R124" i="2"/>
  <c r="P124" i="2"/>
  <c r="BI122" i="2"/>
  <c r="F37" i="2" s="1"/>
  <c r="BH122" i="2"/>
  <c r="BG122" i="2"/>
  <c r="BF122" i="2"/>
  <c r="T122" i="2"/>
  <c r="R122" i="2"/>
  <c r="P122" i="2"/>
  <c r="J116" i="2"/>
  <c r="F115" i="2"/>
  <c r="F113" i="2"/>
  <c r="E111" i="2"/>
  <c r="J92" i="2"/>
  <c r="F91" i="2"/>
  <c r="F89" i="2"/>
  <c r="E87" i="2"/>
  <c r="J21" i="2"/>
  <c r="E21" i="2"/>
  <c r="J91" i="2"/>
  <c r="J20" i="2"/>
  <c r="J18" i="2"/>
  <c r="E18" i="2"/>
  <c r="F116" i="2" s="1"/>
  <c r="J17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BK280" i="2"/>
  <c r="BK171" i="2"/>
  <c r="BK264" i="2"/>
  <c r="J142" i="2"/>
  <c r="BK276" i="2"/>
  <c r="J264" i="2"/>
  <c r="J192" i="2"/>
  <c r="J156" i="2"/>
  <c r="J136" i="2"/>
  <c r="BK295" i="2"/>
  <c r="BK249" i="2"/>
  <c r="BK210" i="2"/>
  <c r="BK156" i="2"/>
  <c r="J201" i="2"/>
  <c r="BK144" i="2"/>
  <c r="BK119" i="3"/>
  <c r="BK299" i="2"/>
  <c r="J276" i="2"/>
  <c r="J222" i="2"/>
  <c r="BK174" i="2"/>
  <c r="BK297" i="2"/>
  <c r="J252" i="2"/>
  <c r="J210" i="2"/>
  <c r="BK162" i="2"/>
  <c r="BK128" i="2"/>
  <c r="J274" i="2"/>
  <c r="BK266" i="2"/>
  <c r="BK246" i="2"/>
  <c r="J216" i="2"/>
  <c r="BK180" i="2"/>
  <c r="J174" i="2"/>
  <c r="BK152" i="2"/>
  <c r="J140" i="2"/>
  <c r="AS94" i="1"/>
  <c r="BK243" i="2"/>
  <c r="J225" i="2"/>
  <c r="J180" i="2"/>
  <c r="J168" i="2"/>
  <c r="BK207" i="2"/>
  <c r="BK168" i="2"/>
  <c r="BK154" i="2"/>
  <c r="J134" i="2"/>
  <c r="BK291" i="2"/>
  <c r="J280" i="2"/>
  <c r="BK237" i="2"/>
  <c r="BK198" i="2"/>
  <c r="BK122" i="2"/>
  <c r="BK255" i="2"/>
  <c r="BK228" i="2"/>
  <c r="J154" i="2"/>
  <c r="BK301" i="2"/>
  <c r="J285" i="2"/>
  <c r="BK278" i="2"/>
  <c r="J207" i="2"/>
  <c r="J128" i="2"/>
  <c r="J234" i="2"/>
  <c r="BK204" i="2"/>
  <c r="BK136" i="2"/>
  <c r="J299" i="2"/>
  <c r="J150" i="2"/>
  <c r="BK130" i="2"/>
  <c r="BK285" i="2"/>
  <c r="J255" i="2"/>
  <c r="J183" i="2"/>
  <c r="J297" i="2"/>
  <c r="J243" i="2"/>
  <c r="BK216" i="2"/>
  <c r="BK159" i="2"/>
  <c r="J132" i="2"/>
  <c r="BK272" i="2"/>
  <c r="BK252" i="2"/>
  <c r="J231" i="2"/>
  <c r="J189" i="2"/>
  <c r="J177" i="2"/>
  <c r="BK148" i="2"/>
  <c r="BK138" i="2"/>
  <c r="BK305" i="2"/>
  <c r="J303" i="2"/>
  <c r="BK268" i="2"/>
  <c r="BK234" i="2"/>
  <c r="BK183" i="2"/>
  <c r="BK150" i="2"/>
  <c r="J130" i="2"/>
  <c r="BK186" i="2"/>
  <c r="J146" i="2"/>
  <c r="BK126" i="2"/>
  <c r="J125" i="3"/>
  <c r="J119" i="3"/>
  <c r="J293" i="2"/>
  <c r="J272" i="2"/>
  <c r="J152" i="2"/>
  <c r="J237" i="2"/>
  <c r="J171" i="2"/>
  <c r="BK287" i="2"/>
  <c r="J268" i="2"/>
  <c r="BK225" i="2"/>
  <c r="BK142" i="2"/>
  <c r="J266" i="2"/>
  <c r="BK231" i="2"/>
  <c r="J195" i="2"/>
  <c r="BK134" i="2"/>
  <c r="BK293" i="2"/>
  <c r="J270" i="2"/>
  <c r="J249" i="2"/>
  <c r="BK219" i="2"/>
  <c r="J186" i="2"/>
  <c r="J159" i="2"/>
  <c r="J124" i="2"/>
  <c r="BK303" i="2"/>
  <c r="BK270" i="2"/>
  <c r="J240" i="2"/>
  <c r="BK213" i="2"/>
  <c r="BK177" i="2"/>
  <c r="J126" i="2"/>
  <c r="BK189" i="2"/>
  <c r="J162" i="2"/>
  <c r="BK124" i="2"/>
  <c r="BK122" i="3"/>
  <c r="BK125" i="3"/>
  <c r="J291" i="2"/>
  <c r="BK282" i="2"/>
  <c r="J278" i="2"/>
  <c r="J204" i="2"/>
  <c r="J305" i="2"/>
  <c r="J258" i="2"/>
  <c r="J213" i="2"/>
  <c r="J144" i="2"/>
  <c r="J289" i="2"/>
  <c r="J282" i="2"/>
  <c r="BK261" i="2"/>
  <c r="J228" i="2"/>
  <c r="BK195" i="2"/>
  <c r="BK140" i="2"/>
  <c r="BK258" i="2"/>
  <c r="BK222" i="2"/>
  <c r="BK192" i="2"/>
  <c r="BK289" i="2"/>
  <c r="J246" i="2"/>
  <c r="J295" i="2"/>
  <c r="BK201" i="2"/>
  <c r="BK274" i="2"/>
  <c r="BK240" i="2"/>
  <c r="J165" i="2"/>
  <c r="BK146" i="2"/>
  <c r="J301" i="2"/>
  <c r="J261" i="2"/>
  <c r="J198" i="2"/>
  <c r="J148" i="2"/>
  <c r="BK165" i="2"/>
  <c r="J122" i="2"/>
  <c r="J122" i="3"/>
  <c r="J287" i="2"/>
  <c r="J219" i="2"/>
  <c r="BK132" i="2"/>
  <c r="J138" i="2"/>
  <c r="F34" i="2" l="1"/>
  <c r="T284" i="2"/>
  <c r="R284" i="2"/>
  <c r="BK121" i="2"/>
  <c r="J121" i="2" s="1"/>
  <c r="J98" i="2" s="1"/>
  <c r="P121" i="2"/>
  <c r="P120" i="2" s="1"/>
  <c r="T121" i="2"/>
  <c r="T120" i="2" s="1"/>
  <c r="T119" i="2" s="1"/>
  <c r="R121" i="2"/>
  <c r="R120" i="2" s="1"/>
  <c r="R119" i="2" s="1"/>
  <c r="P284" i="2"/>
  <c r="BK284" i="2"/>
  <c r="J284" i="2" s="1"/>
  <c r="J99" i="2" s="1"/>
  <c r="P118" i="3"/>
  <c r="P117" i="3" s="1"/>
  <c r="AU96" i="1" s="1"/>
  <c r="BK118" i="3"/>
  <c r="J118" i="3"/>
  <c r="J97" i="3" s="1"/>
  <c r="R118" i="3"/>
  <c r="R117" i="3" s="1"/>
  <c r="T118" i="3"/>
  <c r="T117" i="3"/>
  <c r="E85" i="3"/>
  <c r="J111" i="3"/>
  <c r="F114" i="3"/>
  <c r="J113" i="3"/>
  <c r="BE119" i="3"/>
  <c r="BE122" i="3"/>
  <c r="BE125" i="3"/>
  <c r="J89" i="2"/>
  <c r="BE132" i="2"/>
  <c r="BE136" i="2"/>
  <c r="BE142" i="2"/>
  <c r="BE148" i="2"/>
  <c r="BE171" i="2"/>
  <c r="BE177" i="2"/>
  <c r="BE183" i="2"/>
  <c r="BE201" i="2"/>
  <c r="BE228" i="2"/>
  <c r="BB95" i="1"/>
  <c r="J115" i="2"/>
  <c r="BE124" i="2"/>
  <c r="BE128" i="2"/>
  <c r="BE130" i="2"/>
  <c r="BE146" i="2"/>
  <c r="BE152" i="2"/>
  <c r="BE159" i="2"/>
  <c r="BE165" i="2"/>
  <c r="BE186" i="2"/>
  <c r="BE195" i="2"/>
  <c r="BE219" i="2"/>
  <c r="BE225" i="2"/>
  <c r="BE231" i="2"/>
  <c r="BE246" i="2"/>
  <c r="BE249" i="2"/>
  <c r="BE255" i="2"/>
  <c r="BE258" i="2"/>
  <c r="BE303" i="2"/>
  <c r="BE122" i="2"/>
  <c r="BE134" i="2"/>
  <c r="BE144" i="2"/>
  <c r="BE156" i="2"/>
  <c r="BE162" i="2"/>
  <c r="BE174" i="2"/>
  <c r="BE213" i="2"/>
  <c r="BE222" i="2"/>
  <c r="BE234" i="2"/>
  <c r="BE261" i="2"/>
  <c r="BE270" i="2"/>
  <c r="BE272" i="2"/>
  <c r="BE274" i="2"/>
  <c r="BE291" i="2"/>
  <c r="BE299" i="2"/>
  <c r="BE301" i="2"/>
  <c r="BC95" i="1"/>
  <c r="AW95" i="1"/>
  <c r="BA95" i="1"/>
  <c r="BA94" i="1" s="1"/>
  <c r="W30" i="1" s="1"/>
  <c r="F92" i="2"/>
  <c r="BE138" i="2"/>
  <c r="BE140" i="2"/>
  <c r="BE154" i="2"/>
  <c r="BE168" i="2"/>
  <c r="BE189" i="2"/>
  <c r="BE198" i="2"/>
  <c r="BE207" i="2"/>
  <c r="BE237" i="2"/>
  <c r="BE243" i="2"/>
  <c r="BE252" i="2"/>
  <c r="BE266" i="2"/>
  <c r="BE293" i="2"/>
  <c r="BE295" i="2"/>
  <c r="BE305" i="2"/>
  <c r="E85" i="2"/>
  <c r="BE126" i="2"/>
  <c r="BE150" i="2"/>
  <c r="BE180" i="2"/>
  <c r="BE192" i="2"/>
  <c r="BE204" i="2"/>
  <c r="BE210" i="2"/>
  <c r="BE216" i="2"/>
  <c r="BE240" i="2"/>
  <c r="BE264" i="2"/>
  <c r="BE268" i="2"/>
  <c r="BE276" i="2"/>
  <c r="BE278" i="2"/>
  <c r="BE280" i="2"/>
  <c r="BE282" i="2"/>
  <c r="BE285" i="2"/>
  <c r="BE287" i="2"/>
  <c r="BE289" i="2"/>
  <c r="BE297" i="2"/>
  <c r="BD95" i="1"/>
  <c r="BD94" i="1" s="1"/>
  <c r="W33" i="1" s="1"/>
  <c r="F36" i="3"/>
  <c r="BC96" i="1"/>
  <c r="BC94" i="1" s="1"/>
  <c r="W32" i="1" s="1"/>
  <c r="J34" i="3"/>
  <c r="AW96" i="1" s="1"/>
  <c r="F34" i="3"/>
  <c r="BA96" i="1"/>
  <c r="F35" i="3"/>
  <c r="BB96" i="1"/>
  <c r="BB94" i="1"/>
  <c r="W31" i="1" s="1"/>
  <c r="F37" i="3"/>
  <c r="BD96" i="1" s="1"/>
  <c r="P119" i="2" l="1"/>
  <c r="AU95" i="1"/>
  <c r="BK120" i="2"/>
  <c r="BK119" i="2"/>
  <c r="J119" i="2"/>
  <c r="J96" i="2"/>
  <c r="BK117" i="3"/>
  <c r="J117" i="3" s="1"/>
  <c r="J96" i="3" s="1"/>
  <c r="J120" i="2"/>
  <c r="J97" i="2"/>
  <c r="AU94" i="1"/>
  <c r="F33" i="3"/>
  <c r="AZ96" i="1" s="1"/>
  <c r="J33" i="2"/>
  <c r="AV95" i="1" s="1"/>
  <c r="AT95" i="1" s="1"/>
  <c r="J30" i="2"/>
  <c r="AG95" i="1" s="1"/>
  <c r="AX94" i="1"/>
  <c r="AY94" i="1"/>
  <c r="AW94" i="1"/>
  <c r="AK30" i="1" s="1"/>
  <c r="F33" i="2"/>
  <c r="AZ95" i="1" s="1"/>
  <c r="J33" i="3"/>
  <c r="AV96" i="1" s="1"/>
  <c r="AT96" i="1" s="1"/>
  <c r="AN95" i="1" l="1"/>
  <c r="J39" i="2"/>
  <c r="J30" i="3"/>
  <c r="AG96" i="1"/>
  <c r="AZ94" i="1"/>
  <c r="W29" i="1"/>
  <c r="J39" i="3" l="1"/>
  <c r="AG94" i="1"/>
  <c r="AK26" i="1" s="1"/>
  <c r="AK35" i="1" s="1"/>
  <c r="AN96" i="1"/>
  <c r="AV94" i="1"/>
  <c r="AK29" i="1" s="1"/>
  <c r="AT94" i="1" l="1"/>
  <c r="AN94" i="1"/>
</calcChain>
</file>

<file path=xl/sharedStrings.xml><?xml version="1.0" encoding="utf-8"?>
<sst xmlns="http://schemas.openxmlformats.org/spreadsheetml/2006/main" count="2006" uniqueCount="521">
  <si>
    <t>Export Komplet</t>
  </si>
  <si>
    <t/>
  </si>
  <si>
    <t>2.0</t>
  </si>
  <si>
    <t>ZAMOK</t>
  </si>
  <si>
    <t>False</t>
  </si>
  <si>
    <t>{c43df6bd-6433-4949-80ad-3b0b5522cc33}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</si>
  <si>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</si>
  <si>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</si>
  <si>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</si>
  <si>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</si>
  <si>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</si>
  <si>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</si>
  <si>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</si>
  <si>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</si>
  <si>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635230014-ST-OVA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</si>
  <si>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</si>
  <si>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</si>
  <si>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OVA 2024 - ST Ostrava</t>
  </si>
  <si>
    <t>KSO:</t>
  </si>
  <si>
    <t>CC-CZ:</t>
  </si>
  <si>
    <t>Místo:</t>
  </si>
  <si>
    <t>obvod ST Ostrava</t>
  </si>
  <si>
    <t>Datum:</t>
  </si>
  <si>
    <t>5. 3. 2024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</si>
  <si>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</si>
  <si>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</si>
  <si>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</si>
  <si>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</si>
  <si>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</si>
  <si>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</si>
  <si>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</si>
  <si>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</si>
  <si>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</si>
  <si>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</si>
  <si>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</si>
  <si>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</si>
  <si>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</si>
  <si>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</si>
  <si>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</si>
  <si>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</si>
  <si>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</si>
  <si>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</si>
  <si>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</si>
  <si>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</si>
  <si>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</si>
  <si>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</si>
  <si>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</si>
  <si>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</si>
  <si>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</si>
  <si>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</si>
  <si>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</si>
  <si>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</si>
  <si>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</si>
  <si>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</si>
  <si>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</si>
  <si>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</si>
  <si>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</si>
  <si>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</si>
  <si>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</si>
  <si>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</si>
  <si>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</si>
  <si>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</si>
  <si>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</si>
  <si>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</si>
  <si>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</si>
  <si>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</si>
  <si>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</si>
  <si>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</si>
  <si>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</si>
  <si>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</si>
  <si>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</si>
  <si>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</si>
  <si>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</si>
  <si>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</si>
  <si>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</si>
  <si>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</si>
  <si>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</si>
  <si>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</si>
  <si>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</si>
  <si>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</si>
  <si>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</si>
  <si>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</si>
  <si>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</si>
  <si>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</t>
  </si>
  <si>
    <t>STA</t>
  </si>
  <si>
    <t>1</t>
  </si>
  <si>
    <t>{c3e80bb2-112a-47c1-88d3-6decd60803ae}</t>
  </si>
  <si>
    <t>2</t>
  </si>
  <si>
    <t>VON</t>
  </si>
  <si>
    <t>Vedlejší a ostatní náklady - ST Ostrava</t>
  </si>
  <si>
    <t>{d033b06f-5407-4acd-b90a-84520f997122}</t>
  </si>
  <si>
    <t>KRYCÍ LIST SOUPISU PRACÍ</t>
  </si>
  <si>
    <t>Objekt:</t>
  </si>
  <si>
    <t>SO 01 - Práce a dodávky - ST Ostrava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</si>
  <si>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</si>
  <si>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</si>
  <si>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</si>
  <si>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</si>
  <si>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</si>
  <si>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</si>
  <si>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</si>
  <si>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</si>
  <si>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</si>
  <si>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</si>
  <si>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</si>
  <si>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</si>
  <si>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</si>
  <si>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</si>
  <si>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</si>
  <si>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</si>
  <si>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</si>
  <si>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</si>
  <si>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</si>
  <si>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</si>
  <si>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</si>
  <si>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</si>
  <si>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</si>
  <si>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</si>
  <si>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</si>
  <si>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</si>
  <si>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</si>
  <si>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</si>
  <si>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závad, překážek a následků mimořádných událostí na železničním spodku nebo svršku</t>
  </si>
  <si>
    <t>hod</t>
  </si>
  <si>
    <t>Sborník UOŽI 01 2024</t>
  </si>
  <si>
    <t>4</t>
  </si>
  <si>
    <t>-1809110091</t>
  </si>
  <si>
    <t>PP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</si>
  <si>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</si>
  <si>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5904005010</t>
  </si>
  <si>
    <t>Vysečení travního porostu ručně sklon terénu do 1:2</t>
  </si>
  <si>
    <t>m2</t>
  </si>
  <si>
    <t>-1710392708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</si>
  <si>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</si>
  <si>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3</t>
  </si>
  <si>
    <t>5904005020</t>
  </si>
  <si>
    <t>Vysečení travního porostu ručně sklon terénu přes 1:2</t>
  </si>
  <si>
    <t>-547650843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</si>
  <si>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</si>
  <si>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</si>
  <si>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</si>
  <si>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</si>
  <si>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-543012486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</si>
  <si>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</si>
  <si>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</si>
  <si>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</si>
  <si>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742828237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</si>
  <si>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</si>
  <si>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6</t>
  </si>
  <si>
    <t>5904010010</t>
  </si>
  <si>
    <t>Odklizení travního porostu ručně</t>
  </si>
  <si>
    <t>-198328104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</si>
  <si>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</si>
  <si>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7</t>
  </si>
  <si>
    <t>5904015010</t>
  </si>
  <si>
    <t>Vypalování travních porostů řízeným plamenem</t>
  </si>
  <si>
    <t>279114999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</si>
  <si>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</si>
  <si>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8</t>
  </si>
  <si>
    <t>5904020010</t>
  </si>
  <si>
    <t>Vyřezání křovin porost řídký 1 až 5 kusů stonků na m2 plochy sklon terénu do 1:2</t>
  </si>
  <si>
    <t>142713689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</si>
  <si>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</si>
  <si>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</si>
  <si>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</si>
  <si>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</si>
  <si>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-1997725650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</si>
  <si>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</si>
  <si>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</si>
  <si>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</si>
  <si>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</si>
  <si>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485131088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</si>
  <si>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</si>
  <si>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</si>
  <si>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</si>
  <si>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</si>
  <si>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462643339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</si>
  <si>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</si>
  <si>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</si>
  <si>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</si>
  <si>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-1042994550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</si>
  <si>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</si>
  <si>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</si>
  <si>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</si>
  <si>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</si>
  <si>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-519298661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</si>
  <si>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</si>
  <si>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</si>
  <si>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5904025110</t>
  </si>
  <si>
    <t>Ořez větví místně ručně kontinuálně strojně v šíři 3 metry od osy koleje</t>
  </si>
  <si>
    <t>km</t>
  </si>
  <si>
    <t>-1212508235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</si>
  <si>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</si>
  <si>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15</t>
  </si>
  <si>
    <t>5904030010</t>
  </si>
  <si>
    <t>Likvidace porostu odhrnutí včetně kořenů</t>
  </si>
  <si>
    <t>1102882780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</si>
  <si>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</si>
  <si>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16</t>
  </si>
  <si>
    <t>5904031010</t>
  </si>
  <si>
    <t>Odstranění smíšené vegetace strojně kolovou nebo kolejovou mechanizací s mulčovacím adaptérem o objemu křovin do 50 %</t>
  </si>
  <si>
    <t>-1990526789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</si>
  <si>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</si>
  <si>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17</t>
  </si>
  <si>
    <t>5904031020</t>
  </si>
  <si>
    <t>Odstranění smíšené vegetace strojně kolovou nebo kolejovou mechanizací s mulčovacím adaptérem o objemu křovin přes 50 %</t>
  </si>
  <si>
    <t>430691192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</si>
  <si>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</si>
  <si>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18</t>
  </si>
  <si>
    <t>5904035010</t>
  </si>
  <si>
    <t>Kácení stromů se sklonem terénu do 1:2 obvodem kmene od 31 do 63 cm</t>
  </si>
  <si>
    <t>kus</t>
  </si>
  <si>
    <t>1654586602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</si>
  <si>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</si>
  <si>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</si>
  <si>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</si>
  <si>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19</t>
  </si>
  <si>
    <t>5904035020</t>
  </si>
  <si>
    <t>Kácení stromů se sklonem terénu do 1:2 obvodem kmene přes 63 do 80 cm</t>
  </si>
  <si>
    <t>165746804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</si>
  <si>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</si>
  <si>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</si>
  <si>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20</t>
  </si>
  <si>
    <t>5904035030</t>
  </si>
  <si>
    <t>Kácení stromů se sklonem terénu do 1:2 obvodem kmene přes 80 do 157 cm</t>
  </si>
  <si>
    <t>908454982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</si>
  <si>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</si>
  <si>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</si>
  <si>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</si>
  <si>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</si>
  <si>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-5478522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</si>
  <si>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</si>
  <si>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</si>
  <si>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22</t>
  </si>
  <si>
    <t>5904035050</t>
  </si>
  <si>
    <t>Kácení stromů se sklonem terénu do 1:2 obvodem kmene přes 220 do 283 cm</t>
  </si>
  <si>
    <t>-1163157802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</si>
  <si>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</si>
  <si>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</si>
  <si>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23</t>
  </si>
  <si>
    <t>5904035060</t>
  </si>
  <si>
    <t>Kácení stromů se sklonem terénu do 1:2 obvodem kmene přes 283 cm</t>
  </si>
  <si>
    <t>757346772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</si>
  <si>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</si>
  <si>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</si>
  <si>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24</t>
  </si>
  <si>
    <t>5904035110</t>
  </si>
  <si>
    <t>Kácení stromů se sklonem terénu přes 1:2 obvodem kmene od 31 do 63 cm</t>
  </si>
  <si>
    <t>540925564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</si>
  <si>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</si>
  <si>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</si>
  <si>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5904035120</t>
  </si>
  <si>
    <t>Kácení stromů se sklonem terénu přes 1:2 obvodem kmene přes 63 do 80 cm</t>
  </si>
  <si>
    <t>467915964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</si>
  <si>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</si>
  <si>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</si>
  <si>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5904035130</t>
  </si>
  <si>
    <t>Kácení stromů se sklonem terénu přes 1:2 obvodem kmene přes 80 do 157 cm</t>
  </si>
  <si>
    <t>1583652962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</si>
  <si>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</si>
  <si>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</si>
  <si>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5904035140</t>
  </si>
  <si>
    <t>Kácení stromů se sklonem terénu přes 1:2 obvodem kmene přes 157 do 220 cm</t>
  </si>
  <si>
    <t>-1212627105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</si>
  <si>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</si>
  <si>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28</t>
  </si>
  <si>
    <t>5904035150</t>
  </si>
  <si>
    <t>Kácení stromů se sklonem terénu přes 1:2 obvodem kmene přes 220 do 283 cm</t>
  </si>
  <si>
    <t>1027369182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</si>
  <si>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</si>
  <si>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29</t>
  </si>
  <si>
    <t>5904035160</t>
  </si>
  <si>
    <t>Kácení stromů se sklonem terénu přes 1:2 obvodem kmene přes 283 cm</t>
  </si>
  <si>
    <t>-212415572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</si>
  <si>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</si>
  <si>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</t>
  </si>
  <si>
    <t>5904040010</t>
  </si>
  <si>
    <t>Rizikové kácení stromů listnatých se sklonem terénu do 1:2 obvodem kmene od 31 do 63 cm</t>
  </si>
  <si>
    <t>755244246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</si>
  <si>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</si>
  <si>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</si>
  <si>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5904040020</t>
  </si>
  <si>
    <t>Rizikové kácení stromů listnatých se sklonem terénu do 1:2 obvodem kmene přes 63 do 80 cm</t>
  </si>
  <si>
    <t>-1707250604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</si>
  <si>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</si>
  <si>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</si>
  <si>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5904040030</t>
  </si>
  <si>
    <t>Rizikové kácení stromů listnatých se sklonem terénu do 1:2 obvodem kmene přes 80 do 157 cm</t>
  </si>
  <si>
    <t>-1096440301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</si>
  <si>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</si>
  <si>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</si>
  <si>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5904040040</t>
  </si>
  <si>
    <t>Rizikové kácení stromů listnatých se sklonem terénu do 1:2 obvodem kmene přes 157 do 220 cm</t>
  </si>
  <si>
    <t>-151084842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</si>
  <si>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</si>
  <si>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</si>
  <si>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5904040050</t>
  </si>
  <si>
    <t>Rizikové kácení stromů listnatých se sklonem terénu do 1:2 obvodem kmene přes 220 do 283 cm</t>
  </si>
  <si>
    <t>1972706953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</si>
  <si>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</si>
  <si>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</si>
  <si>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5904040060</t>
  </si>
  <si>
    <t>Rizikové kácení stromů listnatých se sklonem terénu do 1:2 obvodem kmene přes 283 cm</t>
  </si>
  <si>
    <t>577440221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</si>
  <si>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</si>
  <si>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</si>
  <si>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5904040110</t>
  </si>
  <si>
    <t>Rizikové kácení stromů listnatých se sklonem terénu přes 1:2 obvodem kmene od 31 do 63 cm</t>
  </si>
  <si>
    <t>-1801171050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</si>
  <si>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</si>
  <si>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</si>
  <si>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5904040120</t>
  </si>
  <si>
    <t>Rizikové kácení stromů listnatých se sklonem terénu přes 1:2 obvodem kmene přes 63 do 80 cm</t>
  </si>
  <si>
    <t>1142263804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</si>
  <si>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</si>
  <si>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</si>
  <si>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5904040130</t>
  </si>
  <si>
    <t>Rizikové kácení stromů listnatých se sklonem terénu přes 1:2 obvodem kmene přes 80 do 157 cm</t>
  </si>
  <si>
    <t>283937374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</si>
  <si>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</si>
  <si>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</si>
  <si>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5904040140</t>
  </si>
  <si>
    <t>Rizikové kácení stromů listnatých se sklonem terénu přes 1:2 obvodem kmene přes 157 do 220 cm</t>
  </si>
  <si>
    <t>-1415080161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</si>
  <si>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</si>
  <si>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</si>
  <si>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5904040150</t>
  </si>
  <si>
    <t>Rizikové kácení stromů listnatých se sklonem terénu přes 1:2 obvodem kmene přes 220 do 283 cm</t>
  </si>
  <si>
    <t>1680002439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</si>
  <si>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</si>
  <si>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</si>
  <si>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5904040160</t>
  </si>
  <si>
    <t>Rizikové kácení stromů listnatých se sklonem terénu přes 1:2 obvodem kmene přes 283 cm</t>
  </si>
  <si>
    <t>116319946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</si>
  <si>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</si>
  <si>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</si>
  <si>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5904040210</t>
  </si>
  <si>
    <t>Rizikové kácení stromů jehličnatých se sklonem terénu do 1:2 obvodem kmene od 31 do 63 cm</t>
  </si>
  <si>
    <t>-572615308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</si>
  <si>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</si>
  <si>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</si>
  <si>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5904040220</t>
  </si>
  <si>
    <t>Rizikové kácení stromů jehličnatých se sklonem terénu do 1:2 obvodem kmene přes 63 do 80 cm</t>
  </si>
  <si>
    <t>-847727365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</si>
  <si>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</si>
  <si>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</si>
  <si>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5904040230</t>
  </si>
  <si>
    <t>Rizikové kácení stromů jehličnatých se sklonem terénu do 1:2 obvodem kmene přes 80 do 157 cm</t>
  </si>
  <si>
    <t>-1754993281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</si>
  <si>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</si>
  <si>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</si>
  <si>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5904040240</t>
  </si>
  <si>
    <t>Rizikové kácení stromů jehličnatých se sklonem terénu do 1:2 obvodem kmene přes 157 do 220 cm</t>
  </si>
  <si>
    <t>760353934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</si>
  <si>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</si>
  <si>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</si>
  <si>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5904040250</t>
  </si>
  <si>
    <t>Rizikové kácení stromů jehličnatých se sklonem terénu do 1:2 obvodem kmene přes 220 do 283 cm</t>
  </si>
  <si>
    <t>1272668580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</si>
  <si>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</si>
  <si>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</si>
  <si>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5904040260</t>
  </si>
  <si>
    <t>Rizikové kácení stromů jehličnatých se sklonem terénu do 1:2 obvodem kmene přes 283 cm</t>
  </si>
  <si>
    <t>-732021545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</si>
  <si>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</si>
  <si>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</si>
  <si>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5904040310</t>
  </si>
  <si>
    <t>Rizikové kácení stromů jehličnatých se sklonem terénu přes 1:2 obvodem kmene od 31 do 63 cm</t>
  </si>
  <si>
    <t>761671110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</si>
  <si>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</si>
  <si>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</si>
  <si>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5904040320</t>
  </si>
  <si>
    <t>Rizikové kácení stromů jehličnatých se sklonem terénu přes 1:2 obvodem kmene přes 63 do 80 cm</t>
  </si>
  <si>
    <t>1457390254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</si>
  <si>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</si>
  <si>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</si>
  <si>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5904040330</t>
  </si>
  <si>
    <t>Rizikové kácení stromů jehličnatých se sklonem terénu přes 1:2 obvodem kmene přes 80 do 157 cm</t>
  </si>
  <si>
    <t>1609226934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</si>
  <si>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</si>
  <si>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</si>
  <si>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5904040340</t>
  </si>
  <si>
    <t>Rizikové kácení stromů jehličnatých se sklonem terénu přes 1:2 obvodem kmene přes 157 do 220 cm</t>
  </si>
  <si>
    <t>1866496325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</si>
  <si>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</si>
  <si>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52</t>
  </si>
  <si>
    <t>5904040350</t>
  </si>
  <si>
    <t>Rizikové kácení stromů jehličnatých se sklonem terénu přes 1:2 obvodem kmene přes 220 do 283 cm</t>
  </si>
  <si>
    <t>977208058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</si>
  <si>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</si>
  <si>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</t>
  </si>
  <si>
    <t>5904040360</t>
  </si>
  <si>
    <t>Rizikové kácení stromů jehličnatých se sklonem terénu přes 1:2 obvodem kmene přes 283 cm</t>
  </si>
  <si>
    <t>1524274799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</si>
  <si>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</si>
  <si>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54</t>
  </si>
  <si>
    <t>5904045010</t>
  </si>
  <si>
    <t>Odstranění pařezu mechanicky průměru do 10 cm</t>
  </si>
  <si>
    <t>11404867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</si>
  <si>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</si>
  <si>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</si>
  <si>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5904045020</t>
  </si>
  <si>
    <t>Odstranění pařezu mechanicky průměru přes 10 cm do 30 cm</t>
  </si>
  <si>
    <t>699117827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</si>
  <si>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</si>
  <si>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</si>
  <si>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5904045030</t>
  </si>
  <si>
    <t>Odstranění pařezu mechanicky průměru přes 30 cm do 60 cm</t>
  </si>
  <si>
    <t>-131881709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</si>
  <si>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</si>
  <si>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</si>
  <si>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5904045040</t>
  </si>
  <si>
    <t>Odstranění pařezu mechanicky průměru přes 60 cm do 100 cm</t>
  </si>
  <si>
    <t>-1545060963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</si>
  <si>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</si>
  <si>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</si>
  <si>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5904045050</t>
  </si>
  <si>
    <t>Odstranění pařezu mechanicky průměru přes 100 cm</t>
  </si>
  <si>
    <t>-807255509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</si>
  <si>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</si>
  <si>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</si>
  <si>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5904050010</t>
  </si>
  <si>
    <t>Ošetření řezné plochy pařezu herbicidem průměru do 10 cm</t>
  </si>
  <si>
    <t>1780923118</t>
  </si>
  <si>
    <t>Ošetření řezné plochy pařezu herbicidem průměru do 10 cm Poznámka: 1. V cenách jsou započteny náklady aplikace roztoku na pařez pro omezení růstu výmladnosti a náklady na dodávku obarveného herbicidu.</t>
  </si>
  <si>
    <t>60</t>
  </si>
  <si>
    <t>5904055010</t>
  </si>
  <si>
    <t>Hubení travního porostu postřikovačem místně ručně tráva, plevel</t>
  </si>
  <si>
    <t>-789990841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</si>
  <si>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</si>
  <si>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61</t>
  </si>
  <si>
    <t>5904065010</t>
  </si>
  <si>
    <t>Výsadba stromů listnatých</t>
  </si>
  <si>
    <t>-793367944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</si>
  <si>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</si>
  <si>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62</t>
  </si>
  <si>
    <t>5904065020</t>
  </si>
  <si>
    <t>Výsadba stromů jehličnatých</t>
  </si>
  <si>
    <t>1540663873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</si>
  <si>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</si>
  <si>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63</t>
  </si>
  <si>
    <t>5914095010</t>
  </si>
  <si>
    <t>Čištění skalních svahů v ochranném pásmu dráhy od vegetace a porostů</t>
  </si>
  <si>
    <t>859343639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</si>
  <si>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</si>
  <si>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OST</t>
  </si>
  <si>
    <t>Ostatní</t>
  </si>
  <si>
    <t>64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</si>
  <si>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</si>
  <si>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</si>
  <si>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</si>
  <si>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-1950286734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</si>
  <si>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</si>
  <si>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65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</si>
  <si>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</si>
  <si>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</si>
  <si>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1987493080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</si>
  <si>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</si>
  <si>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66</t>
  </si>
  <si>
    <t>9902100100</t>
  </si>
  <si>
    <t>Doprava materiálu mechanizací o nosnosti přes 3,5 t sypanin (kameniva, písku, suti, dlažebních kostek, atd.) do 10 km</t>
  </si>
  <si>
    <t>t</t>
  </si>
  <si>
    <t>1777881975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</si>
  <si>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</si>
  <si>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67</t>
  </si>
  <si>
    <t>9902109200</t>
  </si>
  <si>
    <t>Doprava materiálu mechanizací o nosnosti přes 3,5 t sypanin (kameniva, písku, suti, dlažebních kostek, atd.) příplatek za každých dalších 10 km</t>
  </si>
  <si>
    <t>2006626472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</si>
  <si>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</si>
  <si>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68</t>
  </si>
  <si>
    <t>9902200100</t>
  </si>
  <si>
    <t>Doprava materiálu mechanizací o nosnosti přes 3,5 t objemnějšího kusového materiálu (prefabrikátů, stožárů, výhybek, rozvaděčů, vybouraných hmot atd.) do 10 km</t>
  </si>
  <si>
    <t>374554064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</si>
  <si>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</si>
  <si>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69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</si>
  <si>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</si>
  <si>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</si>
  <si>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-918521379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</si>
  <si>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</si>
  <si>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70</t>
  </si>
  <si>
    <t>9903100100</t>
  </si>
  <si>
    <t>Přeprava mechanizace na místo prováděných prací o hmotnosti do 12 t přes 50 do 100 km</t>
  </si>
  <si>
    <t>142006246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</si>
  <si>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</si>
  <si>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71</t>
  </si>
  <si>
    <t>9903100200</t>
  </si>
  <si>
    <t>Přeprava mechanizace na místo prováděných prací o hmotnosti do 12 t do 200 km</t>
  </si>
  <si>
    <t>909993467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</si>
  <si>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</si>
  <si>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72</t>
  </si>
  <si>
    <t>9903200100</t>
  </si>
  <si>
    <t>Přeprava mechanizace na místo prováděných prací o hmotnosti přes 12 t přes 50 do 100 km</t>
  </si>
  <si>
    <t>1597727746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</si>
  <si>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</si>
  <si>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73</t>
  </si>
  <si>
    <t>9903200200</t>
  </si>
  <si>
    <t>Přeprava mechanizace na místo prováděných prací o hmotnosti přes 12 t do 200 km</t>
  </si>
  <si>
    <t>-1619595690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</si>
  <si>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</si>
  <si>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74</t>
  </si>
  <si>
    <t>9909000100</t>
  </si>
  <si>
    <t>Poplatek za uložení suti nebo hmot na oficiální skládku</t>
  </si>
  <si>
    <t>-1776035168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</si>
  <si>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</si>
  <si>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Ostrava</t>
  </si>
  <si>
    <t>VRN - Vedlejší rozpočtové náklady</t>
  </si>
  <si>
    <t>VRN</t>
  </si>
  <si>
    <t>Vedlejší rozpočtové náklady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</si>
  <si>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</si>
  <si>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</si>
  <si>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%</t>
  </si>
  <si>
    <t>1024</t>
  </si>
  <si>
    <t>724907349</t>
  </si>
  <si>
    <t>Poznámka k položce:_x000D_
ZRN</t>
  </si>
  <si>
    <t>024101001 R</t>
  </si>
  <si>
    <t>Inženýrská činnost střežení pracovní skupiny zaměstnanců</t>
  </si>
  <si>
    <t>-455344906</t>
  </si>
  <si>
    <t>Poznámka k položce:_x000D_
dotčené práce</t>
  </si>
  <si>
    <t>033121001 R</t>
  </si>
  <si>
    <t>Provozní vlivy Rušení prací železničním provozem širá trať nebo dopravny s kolejovým rozvětvením s počtem vlaků za směnu 8,5 hod. do 25</t>
  </si>
  <si>
    <t>846013862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</si>
</sst>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19"/>
      <c r="AQ5" s="19"/>
      <c r="AR5" s="17"/>
      <c r="BE5" s="207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19"/>
      <c r="AQ6" s="19"/>
      <c r="AR6" s="17"/>
      <c r="BE6" s="20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8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08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08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8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08"/>
      <c r="BS13" s="14" t="s">
        <v>6</v>
      </c>
    </row>
    <row r="14" spans="1:74" ht="13.2">
      <c r="B14" s="18"/>
      <c r="C14" s="19"/>
      <c r="D14" s="19"/>
      <c r="E14" s="213" t="s">
        <v>31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08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8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8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08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8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26</v>
      </c>
      <c r="AO19" s="19"/>
      <c r="AP19" s="19"/>
      <c r="AQ19" s="19"/>
      <c r="AR19" s="17"/>
      <c r="BE19" s="208"/>
      <c r="BS19" s="14" t="s">
        <v>6</v>
      </c>
    </row>
    <row r="20" spans="1:71" s="1" customFormat="1" ht="18.45" customHeight="1">
      <c r="B20" s="18"/>
      <c r="C20" s="19"/>
      <c r="D20" s="19"/>
      <c r="E20" s="24" t="s">
        <v>27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29</v>
      </c>
      <c r="AO20" s="19"/>
      <c r="AP20" s="19"/>
      <c r="AQ20" s="19"/>
      <c r="AR20" s="17"/>
      <c r="BE20" s="208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8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8"/>
    </row>
    <row r="23" spans="1:71" s="1" customFormat="1" ht="16.5" customHeight="1">
      <c r="B23" s="18"/>
      <c r="C23" s="19"/>
      <c r="D23" s="19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19"/>
      <c r="AP23" s="19"/>
      <c r="AQ23" s="19"/>
      <c r="AR23" s="17"/>
      <c r="BE23" s="208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8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8"/>
    </row>
    <row r="26" spans="1:71" s="2" customFormat="1" ht="25.95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6">
        <f>ROUND(AG94,2)</f>
        <v>0</v>
      </c>
      <c r="AL26" s="217"/>
      <c r="AM26" s="217"/>
      <c r="AN26" s="217"/>
      <c r="AO26" s="217"/>
      <c r="AP26" s="33"/>
      <c r="AQ26" s="33"/>
      <c r="AR26" s="36"/>
      <c r="BE26" s="208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8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8" t="s">
        <v>38</v>
      </c>
      <c r="M28" s="218"/>
      <c r="N28" s="218"/>
      <c r="O28" s="218"/>
      <c r="P28" s="218"/>
      <c r="Q28" s="33"/>
      <c r="R28" s="33"/>
      <c r="S28" s="33"/>
      <c r="T28" s="33"/>
      <c r="U28" s="33"/>
      <c r="V28" s="33"/>
      <c r="W28" s="218" t="s">
        <v>39</v>
      </c>
      <c r="X28" s="218"/>
      <c r="Y28" s="218"/>
      <c r="Z28" s="218"/>
      <c r="AA28" s="218"/>
      <c r="AB28" s="218"/>
      <c r="AC28" s="218"/>
      <c r="AD28" s="218"/>
      <c r="AE28" s="218"/>
      <c r="AF28" s="33"/>
      <c r="AG28" s="33"/>
      <c r="AH28" s="33"/>
      <c r="AI28" s="33"/>
      <c r="AJ28" s="33"/>
      <c r="AK28" s="218" t="s">
        <v>40</v>
      </c>
      <c r="AL28" s="218"/>
      <c r="AM28" s="218"/>
      <c r="AN28" s="218"/>
      <c r="AO28" s="218"/>
      <c r="AP28" s="33"/>
      <c r="AQ28" s="33"/>
      <c r="AR28" s="36"/>
      <c r="BE28" s="208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1">
        <v>0.21</v>
      </c>
      <c r="M29" s="220"/>
      <c r="N29" s="220"/>
      <c r="O29" s="220"/>
      <c r="P29" s="220"/>
      <c r="Q29" s="38"/>
      <c r="R29" s="38"/>
      <c r="S29" s="38"/>
      <c r="T29" s="38"/>
      <c r="U29" s="38"/>
      <c r="V29" s="38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8"/>
      <c r="AG29" s="38"/>
      <c r="AH29" s="38"/>
      <c r="AI29" s="38"/>
      <c r="AJ29" s="38"/>
      <c r="AK29" s="219">
        <f>ROUND(AV94, 2)</f>
        <v>0</v>
      </c>
      <c r="AL29" s="220"/>
      <c r="AM29" s="220"/>
      <c r="AN29" s="220"/>
      <c r="AO29" s="220"/>
      <c r="AP29" s="38"/>
      <c r="AQ29" s="38"/>
      <c r="AR29" s="39"/>
      <c r="BE29" s="209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1">
        <v>0.12</v>
      </c>
      <c r="M30" s="220"/>
      <c r="N30" s="220"/>
      <c r="O30" s="220"/>
      <c r="P30" s="220"/>
      <c r="Q30" s="38"/>
      <c r="R30" s="38"/>
      <c r="S30" s="38"/>
      <c r="T30" s="38"/>
      <c r="U30" s="38"/>
      <c r="V30" s="38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8"/>
      <c r="AG30" s="38"/>
      <c r="AH30" s="38"/>
      <c r="AI30" s="38"/>
      <c r="AJ30" s="38"/>
      <c r="AK30" s="219">
        <f>ROUND(AW94, 2)</f>
        <v>0</v>
      </c>
      <c r="AL30" s="220"/>
      <c r="AM30" s="220"/>
      <c r="AN30" s="220"/>
      <c r="AO30" s="220"/>
      <c r="AP30" s="38"/>
      <c r="AQ30" s="38"/>
      <c r="AR30" s="39"/>
      <c r="BE30" s="209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1">
        <v>0.21</v>
      </c>
      <c r="M31" s="220"/>
      <c r="N31" s="220"/>
      <c r="O31" s="220"/>
      <c r="P31" s="220"/>
      <c r="Q31" s="38"/>
      <c r="R31" s="38"/>
      <c r="S31" s="38"/>
      <c r="T31" s="38"/>
      <c r="U31" s="38"/>
      <c r="V31" s="38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38"/>
      <c r="AG31" s="38"/>
      <c r="AH31" s="38"/>
      <c r="AI31" s="38"/>
      <c r="AJ31" s="38"/>
      <c r="AK31" s="219">
        <v>0</v>
      </c>
      <c r="AL31" s="220"/>
      <c r="AM31" s="220"/>
      <c r="AN31" s="220"/>
      <c r="AO31" s="220"/>
      <c r="AP31" s="38"/>
      <c r="AQ31" s="38"/>
      <c r="AR31" s="39"/>
      <c r="BE31" s="209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1">
        <v>0.12</v>
      </c>
      <c r="M32" s="220"/>
      <c r="N32" s="220"/>
      <c r="O32" s="220"/>
      <c r="P32" s="220"/>
      <c r="Q32" s="38"/>
      <c r="R32" s="38"/>
      <c r="S32" s="38"/>
      <c r="T32" s="38"/>
      <c r="U32" s="38"/>
      <c r="V32" s="38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38"/>
      <c r="AG32" s="38"/>
      <c r="AH32" s="38"/>
      <c r="AI32" s="38"/>
      <c r="AJ32" s="38"/>
      <c r="AK32" s="219">
        <v>0</v>
      </c>
      <c r="AL32" s="220"/>
      <c r="AM32" s="220"/>
      <c r="AN32" s="220"/>
      <c r="AO32" s="220"/>
      <c r="AP32" s="38"/>
      <c r="AQ32" s="38"/>
      <c r="AR32" s="39"/>
      <c r="BE32" s="209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1">
        <v>0</v>
      </c>
      <c r="M33" s="220"/>
      <c r="N33" s="220"/>
      <c r="O33" s="220"/>
      <c r="P33" s="220"/>
      <c r="Q33" s="38"/>
      <c r="R33" s="38"/>
      <c r="S33" s="38"/>
      <c r="T33" s="38"/>
      <c r="U33" s="38"/>
      <c r="V33" s="38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8"/>
      <c r="AG33" s="38"/>
      <c r="AH33" s="38"/>
      <c r="AI33" s="38"/>
      <c r="AJ33" s="38"/>
      <c r="AK33" s="219">
        <v>0</v>
      </c>
      <c r="AL33" s="220"/>
      <c r="AM33" s="220"/>
      <c r="AN33" s="220"/>
      <c r="AO33" s="220"/>
      <c r="AP33" s="38"/>
      <c r="AQ33" s="38"/>
      <c r="AR33" s="39"/>
      <c r="BE33" s="20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8"/>
    </row>
    <row r="35" spans="1:57" s="2" customFormat="1" ht="25.95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2" t="s">
        <v>49</v>
      </c>
      <c r="Y35" s="223"/>
      <c r="Z35" s="223"/>
      <c r="AA35" s="223"/>
      <c r="AB35" s="223"/>
      <c r="AC35" s="42"/>
      <c r="AD35" s="42"/>
      <c r="AE35" s="42"/>
      <c r="AF35" s="42"/>
      <c r="AG35" s="42"/>
      <c r="AH35" s="42"/>
      <c r="AI35" s="42"/>
      <c r="AJ35" s="42"/>
      <c r="AK35" s="224">
        <f>SUM(AK26:AK33)</f>
        <v>0</v>
      </c>
      <c r="AL35" s="223"/>
      <c r="AM35" s="223"/>
      <c r="AN35" s="223"/>
      <c r="AO35" s="225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635230014-ST-OVA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6" t="str">
        <f>K6</f>
        <v>Údržba vyšší a nižší zeleně v obvodu OŘ OVA 2024 - ST Ostrava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8" t="str">
        <f>IF(AN8= "","",AN8)</f>
        <v>5. 3. 2024</v>
      </c>
      <c r="AN87" s="228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9" t="str">
        <f>IF(E17="","",E17)</f>
        <v xml:space="preserve"> </v>
      </c>
      <c r="AN89" s="230"/>
      <c r="AO89" s="230"/>
      <c r="AP89" s="230"/>
      <c r="AQ89" s="33"/>
      <c r="AR89" s="36"/>
      <c r="AS89" s="231" t="s">
        <v>57</v>
      </c>
      <c r="AT89" s="23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6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9" t="str">
        <f>IF(E20="","",E20)</f>
        <v>Správa železnic, státní organizace, OŘ Ostrava</v>
      </c>
      <c r="AN90" s="230"/>
      <c r="AO90" s="230"/>
      <c r="AP90" s="230"/>
      <c r="AQ90" s="33"/>
      <c r="AR90" s="36"/>
      <c r="AS90" s="233"/>
      <c r="AT90" s="23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5"/>
      <c r="AT91" s="23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7" t="s">
        <v>58</v>
      </c>
      <c r="D92" s="238"/>
      <c r="E92" s="238"/>
      <c r="F92" s="238"/>
      <c r="G92" s="238"/>
      <c r="H92" s="70"/>
      <c r="I92" s="239" t="s">
        <v>59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60</v>
      </c>
      <c r="AH92" s="238"/>
      <c r="AI92" s="238"/>
      <c r="AJ92" s="238"/>
      <c r="AK92" s="238"/>
      <c r="AL92" s="238"/>
      <c r="AM92" s="238"/>
      <c r="AN92" s="239" t="s">
        <v>61</v>
      </c>
      <c r="AO92" s="238"/>
      <c r="AP92" s="241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5">
        <f>ROUND(SUM(AG95:AG96),2)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25.05" customHeight="1">
      <c r="A95" s="90" t="s">
        <v>81</v>
      </c>
      <c r="B95" s="91"/>
      <c r="C95" s="92"/>
      <c r="D95" s="244" t="s">
        <v>82</v>
      </c>
      <c r="E95" s="244"/>
      <c r="F95" s="244"/>
      <c r="G95" s="244"/>
      <c r="H95" s="244"/>
      <c r="I95" s="93"/>
      <c r="J95" s="244" t="s">
        <v>83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2">
        <f>'SO 01 - Práce a dodávky -...'!J30</f>
        <v>0</v>
      </c>
      <c r="AH95" s="243"/>
      <c r="AI95" s="243"/>
      <c r="AJ95" s="243"/>
      <c r="AK95" s="243"/>
      <c r="AL95" s="243"/>
      <c r="AM95" s="243"/>
      <c r="AN95" s="242">
        <f>SUM(AG95,AT95)</f>
        <v>0</v>
      </c>
      <c r="AO95" s="243"/>
      <c r="AP95" s="243"/>
      <c r="AQ95" s="94" t="s">
        <v>84</v>
      </c>
      <c r="AR95" s="95"/>
      <c r="AS95" s="96">
        <v>0</v>
      </c>
      <c r="AT95" s="97">
        <f>ROUND(SUM(AV95:AW95),2)</f>
        <v>0</v>
      </c>
      <c r="AU95" s="98">
        <f>'SO 01 - Práce a dodávky -...'!P119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25.05" customHeight="1">
      <c r="A96" s="90" t="s">
        <v>81</v>
      </c>
      <c r="B96" s="91"/>
      <c r="C96" s="92"/>
      <c r="D96" s="244" t="s">
        <v>88</v>
      </c>
      <c r="E96" s="244"/>
      <c r="F96" s="244"/>
      <c r="G96" s="244"/>
      <c r="H96" s="244"/>
      <c r="I96" s="93"/>
      <c r="J96" s="244" t="s">
        <v>89</v>
      </c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2">
        <f>'VON - Vedlejší a ostatní ...'!J30</f>
        <v>0</v>
      </c>
      <c r="AH96" s="243"/>
      <c r="AI96" s="243"/>
      <c r="AJ96" s="243"/>
      <c r="AK96" s="243"/>
      <c r="AL96" s="243"/>
      <c r="AM96" s="243"/>
      <c r="AN96" s="242">
        <f>SUM(AG96,AT96)</f>
        <v>0</v>
      </c>
      <c r="AO96" s="243"/>
      <c r="AP96" s="243"/>
      <c r="AQ96" s="94" t="s">
        <v>84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85</v>
      </c>
      <c r="BV96" s="100" t="s">
        <v>79</v>
      </c>
      <c r="BW96" s="100" t="s">
        <v>90</v>
      </c>
      <c r="BX96" s="100" t="s">
        <v>5</v>
      </c>
      <c r="CL96" s="100" t="s">
        <v>1</v>
      </c>
      <c r="CM96" s="100" t="s">
        <v>87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cMN5bHzq3BE2Q8j8UCbv3gH+IAf4Tkp4stX/yjXhqdJtfr9BdPlObamKRUeed9lRv6/7SJt/Mt2zFWQRZl6yWQ==" saltValue="doVx1vcHNp4WMCvoqzfqXiT0DMuzPEPG1hMNUFq4aoG0ok3AdQdpPtWYGqKaT4+ggks2Md3eS1I8keZBfvAeI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4" t="s">
        <v>86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48" t="str">
        <f>'Rekapitulace stavby'!K6</f>
        <v>Údržba vyšší a nižší zeleně v obvodu OŘ OVA 2024 - ST Ostrava</v>
      </c>
      <c r="F7" s="249"/>
      <c r="G7" s="249"/>
      <c r="H7" s="249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0" t="s">
        <v>93</v>
      </c>
      <c r="F9" s="251"/>
      <c r="G9" s="251"/>
      <c r="H9" s="25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5. 3. 2024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2" t="str">
        <f>'Rekapitulace stavby'!E14</f>
        <v>Vyplň údaj</v>
      </c>
      <c r="F18" s="253"/>
      <c r="G18" s="253"/>
      <c r="H18" s="253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">
        <v>26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27</v>
      </c>
      <c r="F24" s="31"/>
      <c r="G24" s="31"/>
      <c r="H24" s="31"/>
      <c r="I24" s="109" t="s">
        <v>28</v>
      </c>
      <c r="J24" s="110" t="s">
        <v>29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4" t="s">
        <v>1</v>
      </c>
      <c r="F27" s="254"/>
      <c r="G27" s="254"/>
      <c r="H27" s="25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41</v>
      </c>
      <c r="E33" s="109" t="s">
        <v>42</v>
      </c>
      <c r="F33" s="120">
        <f>ROUND((SUM(BE119:BE306)),  2)</f>
        <v>0</v>
      </c>
      <c r="G33" s="31"/>
      <c r="H33" s="31"/>
      <c r="I33" s="121">
        <v>0.21</v>
      </c>
      <c r="J33" s="120">
        <f>ROUND(((SUM(BE119:BE306))*I33),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43</v>
      </c>
      <c r="F34" s="120">
        <f>ROUND((SUM(BF119:BF306)),  2)</f>
        <v>0</v>
      </c>
      <c r="G34" s="31"/>
      <c r="H34" s="31"/>
      <c r="I34" s="121">
        <v>0.12</v>
      </c>
      <c r="J34" s="120">
        <f>ROUND(((SUM(BF119:BF306))*I34),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44</v>
      </c>
      <c r="F35" s="120">
        <f>ROUND((SUM(BG119:BG306)),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45</v>
      </c>
      <c r="F36" s="120">
        <f>ROUND((SUM(BH119:BH306)),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46</v>
      </c>
      <c r="F37" s="120">
        <f>ROUND((SUM(BI119:BI306)),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5" t="str">
        <f>E7</f>
        <v>Údržba vyšší a nižší zeleně v obvodu OŘ OVA 2024 - ST Ostrava</v>
      </c>
      <c r="F85" s="256"/>
      <c r="G85" s="256"/>
      <c r="H85" s="25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6" t="str">
        <f>E9</f>
        <v>SO 01 - Práce a dodávky - ST Ostrava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 t="str">
        <f>IF(J12="","",J12)</f>
        <v>5. 3. 2024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049999999999997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95" customHeight="1">
      <c r="B98" s="150"/>
      <c r="C98" s="151"/>
      <c r="D98" s="152" t="s">
        <v>100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" customHeight="1">
      <c r="B99" s="144"/>
      <c r="C99" s="145"/>
      <c r="D99" s="146" t="s">
        <v>101</v>
      </c>
      <c r="E99" s="147"/>
      <c r="F99" s="147"/>
      <c r="G99" s="147"/>
      <c r="H99" s="147"/>
      <c r="I99" s="147"/>
      <c r="J99" s="148">
        <f>J284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" customHeight="1">
      <c r="A106" s="31"/>
      <c r="B106" s="32"/>
      <c r="C106" s="20" t="s">
        <v>102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5" t="str">
        <f>E7</f>
        <v>Údržba vyšší a nižší zeleně v obvodu OŘ OVA 2024 - ST Ostrava</v>
      </c>
      <c r="F109" s="256"/>
      <c r="G109" s="256"/>
      <c r="H109" s="25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92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6" t="str">
        <f>E9</f>
        <v>SO 01 - Práce a dodávky - ST Ostrava</v>
      </c>
      <c r="F111" s="257"/>
      <c r="G111" s="257"/>
      <c r="H111" s="25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obvod ST Ostrava</v>
      </c>
      <c r="G113" s="33"/>
      <c r="H113" s="33"/>
      <c r="I113" s="26" t="s">
        <v>22</v>
      </c>
      <c r="J113" s="63" t="str">
        <f>IF(J12="","",J12)</f>
        <v>5. 3. 2024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organizace, OŘ Ostrava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40.049999999999997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35</v>
      </c>
      <c r="J116" s="29" t="str">
        <f>E24</f>
        <v>Správa železnic, státní organizace, OŘ Ostrava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103</v>
      </c>
      <c r="D118" s="159" t="s">
        <v>62</v>
      </c>
      <c r="E118" s="159" t="s">
        <v>58</v>
      </c>
      <c r="F118" s="159" t="s">
        <v>59</v>
      </c>
      <c r="G118" s="159" t="s">
        <v>104</v>
      </c>
      <c r="H118" s="159" t="s">
        <v>105</v>
      </c>
      <c r="I118" s="159" t="s">
        <v>106</v>
      </c>
      <c r="J118" s="159" t="s">
        <v>96</v>
      </c>
      <c r="K118" s="160" t="s">
        <v>107</v>
      </c>
      <c r="L118" s="161"/>
      <c r="M118" s="72" t="s">
        <v>1</v>
      </c>
      <c r="N118" s="73" t="s">
        <v>41</v>
      </c>
      <c r="O118" s="73" t="s">
        <v>108</v>
      </c>
      <c r="P118" s="73" t="s">
        <v>109</v>
      </c>
      <c r="Q118" s="73" t="s">
        <v>110</v>
      </c>
      <c r="R118" s="73" t="s">
        <v>111</v>
      </c>
      <c r="S118" s="73" t="s">
        <v>112</v>
      </c>
      <c r="T118" s="74" t="s">
        <v>113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8" customHeight="1">
      <c r="A119" s="31"/>
      <c r="B119" s="32"/>
      <c r="C119" s="79" t="s">
        <v>114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P120+P284</f>
        <v>0</v>
      </c>
      <c r="Q119" s="76"/>
      <c r="R119" s="164">
        <f>R120+R284</f>
        <v>0</v>
      </c>
      <c r="S119" s="76"/>
      <c r="T119" s="165">
        <f>T120+T284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98</v>
      </c>
      <c r="BK119" s="166">
        <f>BK120+BK284</f>
        <v>0</v>
      </c>
    </row>
    <row r="120" spans="1:65" s="12" customFormat="1" ht="25.95" customHeight="1">
      <c r="B120" s="167"/>
      <c r="C120" s="168"/>
      <c r="D120" s="169" t="s">
        <v>76</v>
      </c>
      <c r="E120" s="170" t="s">
        <v>115</v>
      </c>
      <c r="F120" s="170" t="s">
        <v>116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</f>
        <v>0</v>
      </c>
      <c r="Q120" s="175"/>
      <c r="R120" s="176">
        <f>R121</f>
        <v>0</v>
      </c>
      <c r="S120" s="175"/>
      <c r="T120" s="177">
        <f>T121</f>
        <v>0</v>
      </c>
      <c r="AR120" s="178" t="s">
        <v>85</v>
      </c>
      <c r="AT120" s="179" t="s">
        <v>76</v>
      </c>
      <c r="AU120" s="179" t="s">
        <v>77</v>
      </c>
      <c r="AY120" s="178" t="s">
        <v>117</v>
      </c>
      <c r="BK120" s="180">
        <f>BK121</f>
        <v>0</v>
      </c>
    </row>
    <row r="121" spans="1:65" s="12" customFormat="1" ht="22.8" customHeight="1">
      <c r="B121" s="167"/>
      <c r="C121" s="168"/>
      <c r="D121" s="169" t="s">
        <v>76</v>
      </c>
      <c r="E121" s="181" t="s">
        <v>118</v>
      </c>
      <c r="F121" s="181" t="s">
        <v>119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SUM(P122:P283)</f>
        <v>0</v>
      </c>
      <c r="Q121" s="175"/>
      <c r="R121" s="176">
        <f>SUM(R122:R283)</f>
        <v>0</v>
      </c>
      <c r="S121" s="175"/>
      <c r="T121" s="177">
        <f>SUM(T122:T283)</f>
        <v>0</v>
      </c>
      <c r="AR121" s="178" t="s">
        <v>85</v>
      </c>
      <c r="AT121" s="179" t="s">
        <v>76</v>
      </c>
      <c r="AU121" s="179" t="s">
        <v>85</v>
      </c>
      <c r="AY121" s="178" t="s">
        <v>117</v>
      </c>
      <c r="BK121" s="180">
        <f>SUM(BK122:BK283)</f>
        <v>0</v>
      </c>
    </row>
    <row r="122" spans="1:65" s="2" customFormat="1" ht="21.75" customHeight="1">
      <c r="A122" s="31"/>
      <c r="B122" s="32"/>
      <c r="C122" s="183" t="s">
        <v>85</v>
      </c>
      <c r="D122" s="183" t="s">
        <v>120</v>
      </c>
      <c r="E122" s="184" t="s">
        <v>121</v>
      </c>
      <c r="F122" s="185" t="s">
        <v>122</v>
      </c>
      <c r="G122" s="186" t="s">
        <v>123</v>
      </c>
      <c r="H122" s="187">
        <v>110</v>
      </c>
      <c r="I122" s="188"/>
      <c r="J122" s="189">
        <f>ROUND(I122*H122,2)</f>
        <v>0</v>
      </c>
      <c r="K122" s="185" t="s">
        <v>124</v>
      </c>
      <c r="L122" s="36"/>
      <c r="M122" s="190" t="s">
        <v>1</v>
      </c>
      <c r="N122" s="191" t="s">
        <v>42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125</v>
      </c>
      <c r="AT122" s="194" t="s">
        <v>120</v>
      </c>
      <c r="AU122" s="194" t="s">
        <v>87</v>
      </c>
      <c r="AY122" s="14" t="s">
        <v>117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85</v>
      </c>
      <c r="BK122" s="195">
        <f>ROUND(I122*H122,2)</f>
        <v>0</v>
      </c>
      <c r="BL122" s="14" t="s">
        <v>125</v>
      </c>
      <c r="BM122" s="194" t="s">
        <v>126</v>
      </c>
    </row>
    <row r="123" spans="1:65" s="2" customFormat="1" ht="48">
      <c r="A123" s="31"/>
      <c r="B123" s="32"/>
      <c r="C123" s="33"/>
      <c r="D123" s="196" t="s">
        <v>127</v>
      </c>
      <c r="E123" s="33"/>
      <c r="F123" s="197" t="s">
        <v>128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127</v>
      </c>
      <c r="AU123" s="14" t="s">
        <v>87</v>
      </c>
    </row>
    <row r="124" spans="1:65" s="2" customFormat="1" ht="16.5" customHeight="1">
      <c r="A124" s="31"/>
      <c r="B124" s="32"/>
      <c r="C124" s="183" t="s">
        <v>87</v>
      </c>
      <c r="D124" s="183" t="s">
        <v>120</v>
      </c>
      <c r="E124" s="184" t="s">
        <v>129</v>
      </c>
      <c r="F124" s="185" t="s">
        <v>130</v>
      </c>
      <c r="G124" s="186" t="s">
        <v>131</v>
      </c>
      <c r="H124" s="187">
        <v>10000</v>
      </c>
      <c r="I124" s="188"/>
      <c r="J124" s="189">
        <f>ROUND(I124*H124,2)</f>
        <v>0</v>
      </c>
      <c r="K124" s="185" t="s">
        <v>124</v>
      </c>
      <c r="L124" s="36"/>
      <c r="M124" s="190" t="s">
        <v>1</v>
      </c>
      <c r="N124" s="191" t="s">
        <v>42</v>
      </c>
      <c r="O124" s="68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125</v>
      </c>
      <c r="AT124" s="194" t="s">
        <v>120</v>
      </c>
      <c r="AU124" s="194" t="s">
        <v>87</v>
      </c>
      <c r="AY124" s="14" t="s">
        <v>117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4" t="s">
        <v>85</v>
      </c>
      <c r="BK124" s="195">
        <f>ROUND(I124*H124,2)</f>
        <v>0</v>
      </c>
      <c r="BL124" s="14" t="s">
        <v>125</v>
      </c>
      <c r="BM124" s="194" t="s">
        <v>132</v>
      </c>
    </row>
    <row r="125" spans="1:65" s="2" customFormat="1" ht="28.8">
      <c r="A125" s="31"/>
      <c r="B125" s="32"/>
      <c r="C125" s="33"/>
      <c r="D125" s="196" t="s">
        <v>127</v>
      </c>
      <c r="E125" s="33"/>
      <c r="F125" s="197" t="s">
        <v>133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127</v>
      </c>
      <c r="AU125" s="14" t="s">
        <v>87</v>
      </c>
    </row>
    <row r="126" spans="1:65" s="2" customFormat="1" ht="16.5" customHeight="1">
      <c r="A126" s="31"/>
      <c r="B126" s="32"/>
      <c r="C126" s="183" t="s">
        <v>134</v>
      </c>
      <c r="D126" s="183" t="s">
        <v>120</v>
      </c>
      <c r="E126" s="184" t="s">
        <v>135</v>
      </c>
      <c r="F126" s="185" t="s">
        <v>136</v>
      </c>
      <c r="G126" s="186" t="s">
        <v>131</v>
      </c>
      <c r="H126" s="187">
        <v>13000</v>
      </c>
      <c r="I126" s="188"/>
      <c r="J126" s="189">
        <f>ROUND(I126*H126,2)</f>
        <v>0</v>
      </c>
      <c r="K126" s="185" t="s">
        <v>124</v>
      </c>
      <c r="L126" s="36"/>
      <c r="M126" s="190" t="s">
        <v>1</v>
      </c>
      <c r="N126" s="191" t="s">
        <v>42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87</v>
      </c>
      <c r="AY126" s="14" t="s">
        <v>117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85</v>
      </c>
      <c r="BK126" s="195">
        <f>ROUND(I126*H126,2)</f>
        <v>0</v>
      </c>
      <c r="BL126" s="14" t="s">
        <v>125</v>
      </c>
      <c r="BM126" s="194" t="s">
        <v>137</v>
      </c>
    </row>
    <row r="127" spans="1:65" s="2" customFormat="1" ht="28.8">
      <c r="A127" s="31"/>
      <c r="B127" s="32"/>
      <c r="C127" s="33"/>
      <c r="D127" s="196" t="s">
        <v>127</v>
      </c>
      <c r="E127" s="33"/>
      <c r="F127" s="197" t="s">
        <v>138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127</v>
      </c>
      <c r="AU127" s="14" t="s">
        <v>87</v>
      </c>
    </row>
    <row r="128" spans="1:65" s="2" customFormat="1" ht="16.5" customHeight="1">
      <c r="A128" s="31"/>
      <c r="B128" s="32"/>
      <c r="C128" s="183" t="s">
        <v>125</v>
      </c>
      <c r="D128" s="183" t="s">
        <v>120</v>
      </c>
      <c r="E128" s="184" t="s">
        <v>139</v>
      </c>
      <c r="F128" s="185" t="s">
        <v>140</v>
      </c>
      <c r="G128" s="186" t="s">
        <v>141</v>
      </c>
      <c r="H128" s="187">
        <v>1</v>
      </c>
      <c r="I128" s="188"/>
      <c r="J128" s="189">
        <f>ROUND(I128*H128,2)</f>
        <v>0</v>
      </c>
      <c r="K128" s="185" t="s">
        <v>124</v>
      </c>
      <c r="L128" s="36"/>
      <c r="M128" s="190" t="s">
        <v>1</v>
      </c>
      <c r="N128" s="191" t="s">
        <v>42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125</v>
      </c>
      <c r="AT128" s="194" t="s">
        <v>120</v>
      </c>
      <c r="AU128" s="194" t="s">
        <v>87</v>
      </c>
      <c r="AY128" s="14" t="s">
        <v>117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85</v>
      </c>
      <c r="BK128" s="195">
        <f>ROUND(I128*H128,2)</f>
        <v>0</v>
      </c>
      <c r="BL128" s="14" t="s">
        <v>125</v>
      </c>
      <c r="BM128" s="194" t="s">
        <v>142</v>
      </c>
    </row>
    <row r="129" spans="1:65" s="2" customFormat="1" ht="28.8">
      <c r="A129" s="31"/>
      <c r="B129" s="32"/>
      <c r="C129" s="33"/>
      <c r="D129" s="196" t="s">
        <v>127</v>
      </c>
      <c r="E129" s="33"/>
      <c r="F129" s="197" t="s">
        <v>143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127</v>
      </c>
      <c r="AU129" s="14" t="s">
        <v>87</v>
      </c>
    </row>
    <row r="130" spans="1:65" s="2" customFormat="1" ht="16.5" customHeight="1">
      <c r="A130" s="31"/>
      <c r="B130" s="32"/>
      <c r="C130" s="183" t="s">
        <v>118</v>
      </c>
      <c r="D130" s="183" t="s">
        <v>120</v>
      </c>
      <c r="E130" s="184" t="s">
        <v>144</v>
      </c>
      <c r="F130" s="185" t="s">
        <v>145</v>
      </c>
      <c r="G130" s="186" t="s">
        <v>141</v>
      </c>
      <c r="H130" s="187">
        <v>1</v>
      </c>
      <c r="I130" s="188"/>
      <c r="J130" s="189">
        <f>ROUND(I130*H130,2)</f>
        <v>0</v>
      </c>
      <c r="K130" s="185" t="s">
        <v>124</v>
      </c>
      <c r="L130" s="36"/>
      <c r="M130" s="190" t="s">
        <v>1</v>
      </c>
      <c r="N130" s="191" t="s">
        <v>42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125</v>
      </c>
      <c r="AT130" s="194" t="s">
        <v>120</v>
      </c>
      <c r="AU130" s="194" t="s">
        <v>87</v>
      </c>
      <c r="AY130" s="14" t="s">
        <v>117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85</v>
      </c>
      <c r="BK130" s="195">
        <f>ROUND(I130*H130,2)</f>
        <v>0</v>
      </c>
      <c r="BL130" s="14" t="s">
        <v>125</v>
      </c>
      <c r="BM130" s="194" t="s">
        <v>146</v>
      </c>
    </row>
    <row r="131" spans="1:65" s="2" customFormat="1" ht="28.8">
      <c r="A131" s="31"/>
      <c r="B131" s="32"/>
      <c r="C131" s="33"/>
      <c r="D131" s="196" t="s">
        <v>127</v>
      </c>
      <c r="E131" s="33"/>
      <c r="F131" s="197" t="s">
        <v>147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127</v>
      </c>
      <c r="AU131" s="14" t="s">
        <v>87</v>
      </c>
    </row>
    <row r="132" spans="1:65" s="2" customFormat="1" ht="16.5" customHeight="1">
      <c r="A132" s="31"/>
      <c r="B132" s="32"/>
      <c r="C132" s="183" t="s">
        <v>148</v>
      </c>
      <c r="D132" s="183" t="s">
        <v>120</v>
      </c>
      <c r="E132" s="184" t="s">
        <v>149</v>
      </c>
      <c r="F132" s="185" t="s">
        <v>150</v>
      </c>
      <c r="G132" s="186" t="s">
        <v>131</v>
      </c>
      <c r="H132" s="187">
        <v>1000</v>
      </c>
      <c r="I132" s="188"/>
      <c r="J132" s="189">
        <f>ROUND(I132*H132,2)</f>
        <v>0</v>
      </c>
      <c r="K132" s="185" t="s">
        <v>124</v>
      </c>
      <c r="L132" s="36"/>
      <c r="M132" s="190" t="s">
        <v>1</v>
      </c>
      <c r="N132" s="191" t="s">
        <v>42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125</v>
      </c>
      <c r="AT132" s="194" t="s">
        <v>120</v>
      </c>
      <c r="AU132" s="194" t="s">
        <v>87</v>
      </c>
      <c r="AY132" s="14" t="s">
        <v>117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85</v>
      </c>
      <c r="BK132" s="195">
        <f>ROUND(I132*H132,2)</f>
        <v>0</v>
      </c>
      <c r="BL132" s="14" t="s">
        <v>125</v>
      </c>
      <c r="BM132" s="194" t="s">
        <v>151</v>
      </c>
    </row>
    <row r="133" spans="1:65" s="2" customFormat="1" ht="19.2">
      <c r="A133" s="31"/>
      <c r="B133" s="32"/>
      <c r="C133" s="33"/>
      <c r="D133" s="196" t="s">
        <v>127</v>
      </c>
      <c r="E133" s="33"/>
      <c r="F133" s="197" t="s">
        <v>152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127</v>
      </c>
      <c r="AU133" s="14" t="s">
        <v>87</v>
      </c>
    </row>
    <row r="134" spans="1:65" s="2" customFormat="1" ht="16.5" customHeight="1">
      <c r="A134" s="31"/>
      <c r="B134" s="32"/>
      <c r="C134" s="183" t="s">
        <v>153</v>
      </c>
      <c r="D134" s="183" t="s">
        <v>120</v>
      </c>
      <c r="E134" s="184" t="s">
        <v>154</v>
      </c>
      <c r="F134" s="185" t="s">
        <v>155</v>
      </c>
      <c r="G134" s="186" t="s">
        <v>131</v>
      </c>
      <c r="H134" s="187">
        <v>790</v>
      </c>
      <c r="I134" s="188"/>
      <c r="J134" s="189">
        <f>ROUND(I134*H134,2)</f>
        <v>0</v>
      </c>
      <c r="K134" s="185" t="s">
        <v>124</v>
      </c>
      <c r="L134" s="36"/>
      <c r="M134" s="190" t="s">
        <v>1</v>
      </c>
      <c r="N134" s="191" t="s">
        <v>42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125</v>
      </c>
      <c r="AT134" s="194" t="s">
        <v>120</v>
      </c>
      <c r="AU134" s="194" t="s">
        <v>87</v>
      </c>
      <c r="AY134" s="14" t="s">
        <v>117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85</v>
      </c>
      <c r="BK134" s="195">
        <f>ROUND(I134*H134,2)</f>
        <v>0</v>
      </c>
      <c r="BL134" s="14" t="s">
        <v>125</v>
      </c>
      <c r="BM134" s="194" t="s">
        <v>156</v>
      </c>
    </row>
    <row r="135" spans="1:65" s="2" customFormat="1" ht="19.2">
      <c r="A135" s="31"/>
      <c r="B135" s="32"/>
      <c r="C135" s="33"/>
      <c r="D135" s="196" t="s">
        <v>127</v>
      </c>
      <c r="E135" s="33"/>
      <c r="F135" s="197" t="s">
        <v>157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127</v>
      </c>
      <c r="AU135" s="14" t="s">
        <v>87</v>
      </c>
    </row>
    <row r="136" spans="1:65" s="2" customFormat="1" ht="16.5" customHeight="1">
      <c r="A136" s="31"/>
      <c r="B136" s="32"/>
      <c r="C136" s="183" t="s">
        <v>158</v>
      </c>
      <c r="D136" s="183" t="s">
        <v>120</v>
      </c>
      <c r="E136" s="184" t="s">
        <v>159</v>
      </c>
      <c r="F136" s="185" t="s">
        <v>160</v>
      </c>
      <c r="G136" s="186" t="s">
        <v>131</v>
      </c>
      <c r="H136" s="187">
        <v>10000</v>
      </c>
      <c r="I136" s="188"/>
      <c r="J136" s="189">
        <f>ROUND(I136*H136,2)</f>
        <v>0</v>
      </c>
      <c r="K136" s="185" t="s">
        <v>124</v>
      </c>
      <c r="L136" s="36"/>
      <c r="M136" s="190" t="s">
        <v>1</v>
      </c>
      <c r="N136" s="191" t="s">
        <v>42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125</v>
      </c>
      <c r="AT136" s="194" t="s">
        <v>120</v>
      </c>
      <c r="AU136" s="194" t="s">
        <v>87</v>
      </c>
      <c r="AY136" s="14" t="s">
        <v>117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85</v>
      </c>
      <c r="BK136" s="195">
        <f>ROUND(I136*H136,2)</f>
        <v>0</v>
      </c>
      <c r="BL136" s="14" t="s">
        <v>125</v>
      </c>
      <c r="BM136" s="194" t="s">
        <v>161</v>
      </c>
    </row>
    <row r="137" spans="1:65" s="2" customFormat="1" ht="28.8">
      <c r="A137" s="31"/>
      <c r="B137" s="32"/>
      <c r="C137" s="33"/>
      <c r="D137" s="196" t="s">
        <v>127</v>
      </c>
      <c r="E137" s="33"/>
      <c r="F137" s="197" t="s">
        <v>162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127</v>
      </c>
      <c r="AU137" s="14" t="s">
        <v>87</v>
      </c>
    </row>
    <row r="138" spans="1:65" s="2" customFormat="1" ht="16.5" customHeight="1">
      <c r="A138" s="31"/>
      <c r="B138" s="32"/>
      <c r="C138" s="183" t="s">
        <v>163</v>
      </c>
      <c r="D138" s="183" t="s">
        <v>120</v>
      </c>
      <c r="E138" s="184" t="s">
        <v>164</v>
      </c>
      <c r="F138" s="185" t="s">
        <v>165</v>
      </c>
      <c r="G138" s="186" t="s">
        <v>131</v>
      </c>
      <c r="H138" s="187">
        <v>20000</v>
      </c>
      <c r="I138" s="188"/>
      <c r="J138" s="189">
        <f>ROUND(I138*H138,2)</f>
        <v>0</v>
      </c>
      <c r="K138" s="185" t="s">
        <v>124</v>
      </c>
      <c r="L138" s="36"/>
      <c r="M138" s="190" t="s">
        <v>1</v>
      </c>
      <c r="N138" s="191" t="s">
        <v>42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125</v>
      </c>
      <c r="AT138" s="194" t="s">
        <v>120</v>
      </c>
      <c r="AU138" s="194" t="s">
        <v>87</v>
      </c>
      <c r="AY138" s="14" t="s">
        <v>117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85</v>
      </c>
      <c r="BK138" s="195">
        <f>ROUND(I138*H138,2)</f>
        <v>0</v>
      </c>
      <c r="BL138" s="14" t="s">
        <v>125</v>
      </c>
      <c r="BM138" s="194" t="s">
        <v>166</v>
      </c>
    </row>
    <row r="139" spans="1:65" s="2" customFormat="1" ht="28.8">
      <c r="A139" s="31"/>
      <c r="B139" s="32"/>
      <c r="C139" s="33"/>
      <c r="D139" s="196" t="s">
        <v>127</v>
      </c>
      <c r="E139" s="33"/>
      <c r="F139" s="197" t="s">
        <v>167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127</v>
      </c>
      <c r="AU139" s="14" t="s">
        <v>87</v>
      </c>
    </row>
    <row r="140" spans="1:65" s="2" customFormat="1" ht="16.5" customHeight="1">
      <c r="A140" s="31"/>
      <c r="B140" s="32"/>
      <c r="C140" s="183" t="s">
        <v>168</v>
      </c>
      <c r="D140" s="183" t="s">
        <v>120</v>
      </c>
      <c r="E140" s="184" t="s">
        <v>169</v>
      </c>
      <c r="F140" s="185" t="s">
        <v>170</v>
      </c>
      <c r="G140" s="186" t="s">
        <v>131</v>
      </c>
      <c r="H140" s="187">
        <v>15000</v>
      </c>
      <c r="I140" s="188"/>
      <c r="J140" s="189">
        <f>ROUND(I140*H140,2)</f>
        <v>0</v>
      </c>
      <c r="K140" s="185" t="s">
        <v>124</v>
      </c>
      <c r="L140" s="36"/>
      <c r="M140" s="190" t="s">
        <v>1</v>
      </c>
      <c r="N140" s="191" t="s">
        <v>42</v>
      </c>
      <c r="O140" s="68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125</v>
      </c>
      <c r="AT140" s="194" t="s">
        <v>120</v>
      </c>
      <c r="AU140" s="194" t="s">
        <v>87</v>
      </c>
      <c r="AY140" s="14" t="s">
        <v>117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4" t="s">
        <v>85</v>
      </c>
      <c r="BK140" s="195">
        <f>ROUND(I140*H140,2)</f>
        <v>0</v>
      </c>
      <c r="BL140" s="14" t="s">
        <v>125</v>
      </c>
      <c r="BM140" s="194" t="s">
        <v>171</v>
      </c>
    </row>
    <row r="141" spans="1:65" s="2" customFormat="1" ht="28.8">
      <c r="A141" s="31"/>
      <c r="B141" s="32"/>
      <c r="C141" s="33"/>
      <c r="D141" s="196" t="s">
        <v>127</v>
      </c>
      <c r="E141" s="33"/>
      <c r="F141" s="197" t="s">
        <v>172</v>
      </c>
      <c r="G141" s="33"/>
      <c r="H141" s="33"/>
      <c r="I141" s="198"/>
      <c r="J141" s="33"/>
      <c r="K141" s="33"/>
      <c r="L141" s="36"/>
      <c r="M141" s="199"/>
      <c r="N141" s="200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127</v>
      </c>
      <c r="AU141" s="14" t="s">
        <v>87</v>
      </c>
    </row>
    <row r="142" spans="1:65" s="2" customFormat="1" ht="16.5" customHeight="1">
      <c r="A142" s="31"/>
      <c r="B142" s="32"/>
      <c r="C142" s="183" t="s">
        <v>173</v>
      </c>
      <c r="D142" s="183" t="s">
        <v>120</v>
      </c>
      <c r="E142" s="184" t="s">
        <v>174</v>
      </c>
      <c r="F142" s="185" t="s">
        <v>175</v>
      </c>
      <c r="G142" s="186" t="s">
        <v>131</v>
      </c>
      <c r="H142" s="187">
        <v>25000</v>
      </c>
      <c r="I142" s="188"/>
      <c r="J142" s="189">
        <f>ROUND(I142*H142,2)</f>
        <v>0</v>
      </c>
      <c r="K142" s="185" t="s">
        <v>124</v>
      </c>
      <c r="L142" s="36"/>
      <c r="M142" s="190" t="s">
        <v>1</v>
      </c>
      <c r="N142" s="191" t="s">
        <v>42</v>
      </c>
      <c r="O142" s="68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125</v>
      </c>
      <c r="AT142" s="194" t="s">
        <v>120</v>
      </c>
      <c r="AU142" s="194" t="s">
        <v>87</v>
      </c>
      <c r="AY142" s="14" t="s">
        <v>117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85</v>
      </c>
      <c r="BK142" s="195">
        <f>ROUND(I142*H142,2)</f>
        <v>0</v>
      </c>
      <c r="BL142" s="14" t="s">
        <v>125</v>
      </c>
      <c r="BM142" s="194" t="s">
        <v>176</v>
      </c>
    </row>
    <row r="143" spans="1:65" s="2" customFormat="1" ht="28.8">
      <c r="A143" s="31"/>
      <c r="B143" s="32"/>
      <c r="C143" s="33"/>
      <c r="D143" s="196" t="s">
        <v>127</v>
      </c>
      <c r="E143" s="33"/>
      <c r="F143" s="197" t="s">
        <v>177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127</v>
      </c>
      <c r="AU143" s="14" t="s">
        <v>87</v>
      </c>
    </row>
    <row r="144" spans="1:65" s="2" customFormat="1" ht="16.5" customHeight="1">
      <c r="A144" s="31"/>
      <c r="B144" s="32"/>
      <c r="C144" s="183" t="s">
        <v>8</v>
      </c>
      <c r="D144" s="183" t="s">
        <v>120</v>
      </c>
      <c r="E144" s="184" t="s">
        <v>178</v>
      </c>
      <c r="F144" s="185" t="s">
        <v>179</v>
      </c>
      <c r="G144" s="186" t="s">
        <v>123</v>
      </c>
      <c r="H144" s="187">
        <v>100</v>
      </c>
      <c r="I144" s="188"/>
      <c r="J144" s="189">
        <f>ROUND(I144*H144,2)</f>
        <v>0</v>
      </c>
      <c r="K144" s="185" t="s">
        <v>124</v>
      </c>
      <c r="L144" s="36"/>
      <c r="M144" s="190" t="s">
        <v>1</v>
      </c>
      <c r="N144" s="191" t="s">
        <v>42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125</v>
      </c>
      <c r="AT144" s="194" t="s">
        <v>120</v>
      </c>
      <c r="AU144" s="194" t="s">
        <v>87</v>
      </c>
      <c r="AY144" s="14" t="s">
        <v>117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85</v>
      </c>
      <c r="BK144" s="195">
        <f>ROUND(I144*H144,2)</f>
        <v>0</v>
      </c>
      <c r="BL144" s="14" t="s">
        <v>125</v>
      </c>
      <c r="BM144" s="194" t="s">
        <v>180</v>
      </c>
    </row>
    <row r="145" spans="1:65" s="2" customFormat="1" ht="38.4">
      <c r="A145" s="31"/>
      <c r="B145" s="32"/>
      <c r="C145" s="33"/>
      <c r="D145" s="196" t="s">
        <v>127</v>
      </c>
      <c r="E145" s="33"/>
      <c r="F145" s="197" t="s">
        <v>181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127</v>
      </c>
      <c r="AU145" s="14" t="s">
        <v>87</v>
      </c>
    </row>
    <row r="146" spans="1:65" s="2" customFormat="1" ht="16.5" customHeight="1">
      <c r="A146" s="31"/>
      <c r="B146" s="32"/>
      <c r="C146" s="183" t="s">
        <v>182</v>
      </c>
      <c r="D146" s="183" t="s">
        <v>120</v>
      </c>
      <c r="E146" s="184" t="s">
        <v>183</v>
      </c>
      <c r="F146" s="185" t="s">
        <v>184</v>
      </c>
      <c r="G146" s="186" t="s">
        <v>123</v>
      </c>
      <c r="H146" s="187">
        <v>100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42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87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85</v>
      </c>
      <c r="BK146" s="195">
        <f>ROUND(I146*H146,2)</f>
        <v>0</v>
      </c>
      <c r="BL146" s="14" t="s">
        <v>125</v>
      </c>
      <c r="BM146" s="194" t="s">
        <v>185</v>
      </c>
    </row>
    <row r="147" spans="1:65" s="2" customFormat="1" ht="38.4">
      <c r="A147" s="31"/>
      <c r="B147" s="32"/>
      <c r="C147" s="33"/>
      <c r="D147" s="196" t="s">
        <v>127</v>
      </c>
      <c r="E147" s="33"/>
      <c r="F147" s="197" t="s">
        <v>186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127</v>
      </c>
      <c r="AU147" s="14" t="s">
        <v>87</v>
      </c>
    </row>
    <row r="148" spans="1:65" s="2" customFormat="1" ht="16.5" customHeight="1">
      <c r="A148" s="31"/>
      <c r="B148" s="32"/>
      <c r="C148" s="183" t="s">
        <v>187</v>
      </c>
      <c r="D148" s="183" t="s">
        <v>120</v>
      </c>
      <c r="E148" s="184" t="s">
        <v>188</v>
      </c>
      <c r="F148" s="185" t="s">
        <v>189</v>
      </c>
      <c r="G148" s="186" t="s">
        <v>190</v>
      </c>
      <c r="H148" s="187">
        <v>5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42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87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85</v>
      </c>
      <c r="BK148" s="195">
        <f>ROUND(I148*H148,2)</f>
        <v>0</v>
      </c>
      <c r="BL148" s="14" t="s">
        <v>125</v>
      </c>
      <c r="BM148" s="194" t="s">
        <v>191</v>
      </c>
    </row>
    <row r="149" spans="1:65" s="2" customFormat="1" ht="38.4">
      <c r="A149" s="31"/>
      <c r="B149" s="32"/>
      <c r="C149" s="33"/>
      <c r="D149" s="196" t="s">
        <v>127</v>
      </c>
      <c r="E149" s="33"/>
      <c r="F149" s="197" t="s">
        <v>192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127</v>
      </c>
      <c r="AU149" s="14" t="s">
        <v>87</v>
      </c>
    </row>
    <row r="150" spans="1:65" s="2" customFormat="1" ht="16.5" customHeight="1">
      <c r="A150" s="31"/>
      <c r="B150" s="32"/>
      <c r="C150" s="183" t="s">
        <v>193</v>
      </c>
      <c r="D150" s="183" t="s">
        <v>120</v>
      </c>
      <c r="E150" s="184" t="s">
        <v>194</v>
      </c>
      <c r="F150" s="185" t="s">
        <v>195</v>
      </c>
      <c r="G150" s="186" t="s">
        <v>131</v>
      </c>
      <c r="H150" s="187">
        <v>100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42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87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85</v>
      </c>
      <c r="BK150" s="195">
        <f>ROUND(I150*H150,2)</f>
        <v>0</v>
      </c>
      <c r="BL150" s="14" t="s">
        <v>125</v>
      </c>
      <c r="BM150" s="194" t="s">
        <v>196</v>
      </c>
    </row>
    <row r="151" spans="1:65" s="2" customFormat="1" ht="19.2">
      <c r="A151" s="31"/>
      <c r="B151" s="32"/>
      <c r="C151" s="33"/>
      <c r="D151" s="196" t="s">
        <v>127</v>
      </c>
      <c r="E151" s="33"/>
      <c r="F151" s="197" t="s">
        <v>197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127</v>
      </c>
      <c r="AU151" s="14" t="s">
        <v>87</v>
      </c>
    </row>
    <row r="152" spans="1:65" s="2" customFormat="1" ht="24.15" customHeight="1">
      <c r="A152" s="31"/>
      <c r="B152" s="32"/>
      <c r="C152" s="183" t="s">
        <v>198</v>
      </c>
      <c r="D152" s="183" t="s">
        <v>120</v>
      </c>
      <c r="E152" s="184" t="s">
        <v>199</v>
      </c>
      <c r="F152" s="185" t="s">
        <v>200</v>
      </c>
      <c r="G152" s="186" t="s">
        <v>141</v>
      </c>
      <c r="H152" s="187">
        <v>5</v>
      </c>
      <c r="I152" s="188"/>
      <c r="J152" s="189">
        <f>ROUND(I152*H152,2)</f>
        <v>0</v>
      </c>
      <c r="K152" s="185" t="s">
        <v>124</v>
      </c>
      <c r="L152" s="36"/>
      <c r="M152" s="190" t="s">
        <v>1</v>
      </c>
      <c r="N152" s="191" t="s">
        <v>42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125</v>
      </c>
      <c r="AT152" s="194" t="s">
        <v>120</v>
      </c>
      <c r="AU152" s="194" t="s">
        <v>87</v>
      </c>
      <c r="AY152" s="14" t="s">
        <v>117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85</v>
      </c>
      <c r="BK152" s="195">
        <f>ROUND(I152*H152,2)</f>
        <v>0</v>
      </c>
      <c r="BL152" s="14" t="s">
        <v>125</v>
      </c>
      <c r="BM152" s="194" t="s">
        <v>201</v>
      </c>
    </row>
    <row r="153" spans="1:65" s="2" customFormat="1" ht="28.8">
      <c r="A153" s="31"/>
      <c r="B153" s="32"/>
      <c r="C153" s="33"/>
      <c r="D153" s="196" t="s">
        <v>127</v>
      </c>
      <c r="E153" s="33"/>
      <c r="F153" s="197" t="s">
        <v>202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127</v>
      </c>
      <c r="AU153" s="14" t="s">
        <v>87</v>
      </c>
    </row>
    <row r="154" spans="1:65" s="2" customFormat="1" ht="24.15" customHeight="1">
      <c r="A154" s="31"/>
      <c r="B154" s="32"/>
      <c r="C154" s="183" t="s">
        <v>203</v>
      </c>
      <c r="D154" s="183" t="s">
        <v>120</v>
      </c>
      <c r="E154" s="184" t="s">
        <v>204</v>
      </c>
      <c r="F154" s="185" t="s">
        <v>205</v>
      </c>
      <c r="G154" s="186" t="s">
        <v>141</v>
      </c>
      <c r="H154" s="187">
        <v>3</v>
      </c>
      <c r="I154" s="188"/>
      <c r="J154" s="189">
        <f>ROUND(I154*H154,2)</f>
        <v>0</v>
      </c>
      <c r="K154" s="185" t="s">
        <v>124</v>
      </c>
      <c r="L154" s="36"/>
      <c r="M154" s="190" t="s">
        <v>1</v>
      </c>
      <c r="N154" s="191" t="s">
        <v>42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125</v>
      </c>
      <c r="AT154" s="194" t="s">
        <v>120</v>
      </c>
      <c r="AU154" s="194" t="s">
        <v>87</v>
      </c>
      <c r="AY154" s="14" t="s">
        <v>117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85</v>
      </c>
      <c r="BK154" s="195">
        <f>ROUND(I154*H154,2)</f>
        <v>0</v>
      </c>
      <c r="BL154" s="14" t="s">
        <v>125</v>
      </c>
      <c r="BM154" s="194" t="s">
        <v>206</v>
      </c>
    </row>
    <row r="155" spans="1:65" s="2" customFormat="1" ht="28.8">
      <c r="A155" s="31"/>
      <c r="B155" s="32"/>
      <c r="C155" s="33"/>
      <c r="D155" s="196" t="s">
        <v>127</v>
      </c>
      <c r="E155" s="33"/>
      <c r="F155" s="197" t="s">
        <v>207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127</v>
      </c>
      <c r="AU155" s="14" t="s">
        <v>87</v>
      </c>
    </row>
    <row r="156" spans="1:65" s="2" customFormat="1" ht="16.5" customHeight="1">
      <c r="A156" s="31"/>
      <c r="B156" s="32"/>
      <c r="C156" s="183" t="s">
        <v>208</v>
      </c>
      <c r="D156" s="183" t="s">
        <v>120</v>
      </c>
      <c r="E156" s="184" t="s">
        <v>209</v>
      </c>
      <c r="F156" s="185" t="s">
        <v>210</v>
      </c>
      <c r="G156" s="186" t="s">
        <v>211</v>
      </c>
      <c r="H156" s="187">
        <v>4260</v>
      </c>
      <c r="I156" s="188"/>
      <c r="J156" s="189">
        <f>ROUND(I156*H156,2)</f>
        <v>0</v>
      </c>
      <c r="K156" s="185" t="s">
        <v>124</v>
      </c>
      <c r="L156" s="36"/>
      <c r="M156" s="190" t="s">
        <v>1</v>
      </c>
      <c r="N156" s="191" t="s">
        <v>42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125</v>
      </c>
      <c r="AT156" s="194" t="s">
        <v>120</v>
      </c>
      <c r="AU156" s="194" t="s">
        <v>87</v>
      </c>
      <c r="AY156" s="14" t="s">
        <v>117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85</v>
      </c>
      <c r="BK156" s="195">
        <f>ROUND(I156*H156,2)</f>
        <v>0</v>
      </c>
      <c r="BL156" s="14" t="s">
        <v>125</v>
      </c>
      <c r="BM156" s="194" t="s">
        <v>212</v>
      </c>
    </row>
    <row r="157" spans="1:65" s="2" customFormat="1" ht="38.4">
      <c r="A157" s="31"/>
      <c r="B157" s="32"/>
      <c r="C157" s="33"/>
      <c r="D157" s="196" t="s">
        <v>127</v>
      </c>
      <c r="E157" s="33"/>
      <c r="F157" s="197" t="s">
        <v>213</v>
      </c>
      <c r="G157" s="33"/>
      <c r="H157" s="33"/>
      <c r="I157" s="198"/>
      <c r="J157" s="33"/>
      <c r="K157" s="33"/>
      <c r="L157" s="36"/>
      <c r="M157" s="199"/>
      <c r="N157" s="200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127</v>
      </c>
      <c r="AU157" s="14" t="s">
        <v>87</v>
      </c>
    </row>
    <row r="158" spans="1:65" s="2" customFormat="1" ht="19.2">
      <c r="A158" s="31"/>
      <c r="B158" s="32"/>
      <c r="C158" s="33"/>
      <c r="D158" s="196" t="s">
        <v>214</v>
      </c>
      <c r="E158" s="33"/>
      <c r="F158" s="201" t="s">
        <v>215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214</v>
      </c>
      <c r="AU158" s="14" t="s">
        <v>87</v>
      </c>
    </row>
    <row r="159" spans="1:65" s="2" customFormat="1" ht="16.5" customHeight="1">
      <c r="A159" s="31"/>
      <c r="B159" s="32"/>
      <c r="C159" s="183" t="s">
        <v>216</v>
      </c>
      <c r="D159" s="183" t="s">
        <v>120</v>
      </c>
      <c r="E159" s="184" t="s">
        <v>217</v>
      </c>
      <c r="F159" s="185" t="s">
        <v>218</v>
      </c>
      <c r="G159" s="186" t="s">
        <v>211</v>
      </c>
      <c r="H159" s="187">
        <v>3200</v>
      </c>
      <c r="I159" s="188"/>
      <c r="J159" s="189">
        <f>ROUND(I159*H159,2)</f>
        <v>0</v>
      </c>
      <c r="K159" s="185" t="s">
        <v>124</v>
      </c>
      <c r="L159" s="36"/>
      <c r="M159" s="190" t="s">
        <v>1</v>
      </c>
      <c r="N159" s="191" t="s">
        <v>42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125</v>
      </c>
      <c r="AT159" s="194" t="s">
        <v>120</v>
      </c>
      <c r="AU159" s="194" t="s">
        <v>87</v>
      </c>
      <c r="AY159" s="14" t="s">
        <v>117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85</v>
      </c>
      <c r="BK159" s="195">
        <f>ROUND(I159*H159,2)</f>
        <v>0</v>
      </c>
      <c r="BL159" s="14" t="s">
        <v>125</v>
      </c>
      <c r="BM159" s="194" t="s">
        <v>219</v>
      </c>
    </row>
    <row r="160" spans="1:65" s="2" customFormat="1" ht="38.4">
      <c r="A160" s="31"/>
      <c r="B160" s="32"/>
      <c r="C160" s="33"/>
      <c r="D160" s="196" t="s">
        <v>127</v>
      </c>
      <c r="E160" s="33"/>
      <c r="F160" s="197" t="s">
        <v>220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127</v>
      </c>
      <c r="AU160" s="14" t="s">
        <v>87</v>
      </c>
    </row>
    <row r="161" spans="1:65" s="2" customFormat="1" ht="19.2">
      <c r="A161" s="31"/>
      <c r="B161" s="32"/>
      <c r="C161" s="33"/>
      <c r="D161" s="196" t="s">
        <v>214</v>
      </c>
      <c r="E161" s="33"/>
      <c r="F161" s="201" t="s">
        <v>221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214</v>
      </c>
      <c r="AU161" s="14" t="s">
        <v>87</v>
      </c>
    </row>
    <row r="162" spans="1:65" s="2" customFormat="1" ht="16.5" customHeight="1">
      <c r="A162" s="31"/>
      <c r="B162" s="32"/>
      <c r="C162" s="183" t="s">
        <v>222</v>
      </c>
      <c r="D162" s="183" t="s">
        <v>120</v>
      </c>
      <c r="E162" s="184" t="s">
        <v>223</v>
      </c>
      <c r="F162" s="185" t="s">
        <v>224</v>
      </c>
      <c r="G162" s="186" t="s">
        <v>211</v>
      </c>
      <c r="H162" s="187">
        <v>800</v>
      </c>
      <c r="I162" s="188"/>
      <c r="J162" s="189">
        <f>ROUND(I162*H162,2)</f>
        <v>0</v>
      </c>
      <c r="K162" s="185" t="s">
        <v>124</v>
      </c>
      <c r="L162" s="36"/>
      <c r="M162" s="190" t="s">
        <v>1</v>
      </c>
      <c r="N162" s="191" t="s">
        <v>42</v>
      </c>
      <c r="O162" s="68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125</v>
      </c>
      <c r="AT162" s="194" t="s">
        <v>120</v>
      </c>
      <c r="AU162" s="194" t="s">
        <v>87</v>
      </c>
      <c r="AY162" s="14" t="s">
        <v>117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4" t="s">
        <v>85</v>
      </c>
      <c r="BK162" s="195">
        <f>ROUND(I162*H162,2)</f>
        <v>0</v>
      </c>
      <c r="BL162" s="14" t="s">
        <v>125</v>
      </c>
      <c r="BM162" s="194" t="s">
        <v>225</v>
      </c>
    </row>
    <row r="163" spans="1:65" s="2" customFormat="1" ht="38.4">
      <c r="A163" s="31"/>
      <c r="B163" s="32"/>
      <c r="C163" s="33"/>
      <c r="D163" s="196" t="s">
        <v>127</v>
      </c>
      <c r="E163" s="33"/>
      <c r="F163" s="197" t="s">
        <v>226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127</v>
      </c>
      <c r="AU163" s="14" t="s">
        <v>87</v>
      </c>
    </row>
    <row r="164" spans="1:65" s="2" customFormat="1" ht="19.2">
      <c r="A164" s="31"/>
      <c r="B164" s="32"/>
      <c r="C164" s="33"/>
      <c r="D164" s="196" t="s">
        <v>214</v>
      </c>
      <c r="E164" s="33"/>
      <c r="F164" s="201" t="s">
        <v>227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214</v>
      </c>
      <c r="AU164" s="14" t="s">
        <v>87</v>
      </c>
    </row>
    <row r="165" spans="1:65" s="2" customFormat="1" ht="16.5" customHeight="1">
      <c r="A165" s="31"/>
      <c r="B165" s="32"/>
      <c r="C165" s="183" t="s">
        <v>7</v>
      </c>
      <c r="D165" s="183" t="s">
        <v>120</v>
      </c>
      <c r="E165" s="184" t="s">
        <v>228</v>
      </c>
      <c r="F165" s="185" t="s">
        <v>229</v>
      </c>
      <c r="G165" s="186" t="s">
        <v>211</v>
      </c>
      <c r="H165" s="187">
        <v>700</v>
      </c>
      <c r="I165" s="188"/>
      <c r="J165" s="189">
        <f>ROUND(I165*H165,2)</f>
        <v>0</v>
      </c>
      <c r="K165" s="185" t="s">
        <v>124</v>
      </c>
      <c r="L165" s="36"/>
      <c r="M165" s="190" t="s">
        <v>1</v>
      </c>
      <c r="N165" s="191" t="s">
        <v>42</v>
      </c>
      <c r="O165" s="68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125</v>
      </c>
      <c r="AT165" s="194" t="s">
        <v>120</v>
      </c>
      <c r="AU165" s="194" t="s">
        <v>87</v>
      </c>
      <c r="AY165" s="14" t="s">
        <v>117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85</v>
      </c>
      <c r="BK165" s="195">
        <f>ROUND(I165*H165,2)</f>
        <v>0</v>
      </c>
      <c r="BL165" s="14" t="s">
        <v>125</v>
      </c>
      <c r="BM165" s="194" t="s">
        <v>230</v>
      </c>
    </row>
    <row r="166" spans="1:65" s="2" customFormat="1" ht="38.4">
      <c r="A166" s="31"/>
      <c r="B166" s="32"/>
      <c r="C166" s="33"/>
      <c r="D166" s="196" t="s">
        <v>127</v>
      </c>
      <c r="E166" s="33"/>
      <c r="F166" s="197" t="s">
        <v>231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127</v>
      </c>
      <c r="AU166" s="14" t="s">
        <v>87</v>
      </c>
    </row>
    <row r="167" spans="1:65" s="2" customFormat="1" ht="19.2">
      <c r="A167" s="31"/>
      <c r="B167" s="32"/>
      <c r="C167" s="33"/>
      <c r="D167" s="196" t="s">
        <v>214</v>
      </c>
      <c r="E167" s="33"/>
      <c r="F167" s="201" t="s">
        <v>232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214</v>
      </c>
      <c r="AU167" s="14" t="s">
        <v>87</v>
      </c>
    </row>
    <row r="168" spans="1:65" s="2" customFormat="1" ht="16.5" customHeight="1">
      <c r="A168" s="31"/>
      <c r="B168" s="32"/>
      <c r="C168" s="183" t="s">
        <v>233</v>
      </c>
      <c r="D168" s="183" t="s">
        <v>120</v>
      </c>
      <c r="E168" s="184" t="s">
        <v>234</v>
      </c>
      <c r="F168" s="185" t="s">
        <v>235</v>
      </c>
      <c r="G168" s="186" t="s">
        <v>211</v>
      </c>
      <c r="H168" s="187">
        <v>600</v>
      </c>
      <c r="I168" s="188"/>
      <c r="J168" s="189">
        <f>ROUND(I168*H168,2)</f>
        <v>0</v>
      </c>
      <c r="K168" s="185" t="s">
        <v>124</v>
      </c>
      <c r="L168" s="36"/>
      <c r="M168" s="190" t="s">
        <v>1</v>
      </c>
      <c r="N168" s="191" t="s">
        <v>42</v>
      </c>
      <c r="O168" s="68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125</v>
      </c>
      <c r="AT168" s="194" t="s">
        <v>120</v>
      </c>
      <c r="AU168" s="194" t="s">
        <v>87</v>
      </c>
      <c r="AY168" s="14" t="s">
        <v>117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85</v>
      </c>
      <c r="BK168" s="195">
        <f>ROUND(I168*H168,2)</f>
        <v>0</v>
      </c>
      <c r="BL168" s="14" t="s">
        <v>125</v>
      </c>
      <c r="BM168" s="194" t="s">
        <v>236</v>
      </c>
    </row>
    <row r="169" spans="1:65" s="2" customFormat="1" ht="38.4">
      <c r="A169" s="31"/>
      <c r="B169" s="32"/>
      <c r="C169" s="33"/>
      <c r="D169" s="196" t="s">
        <v>127</v>
      </c>
      <c r="E169" s="33"/>
      <c r="F169" s="197" t="s">
        <v>237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127</v>
      </c>
      <c r="AU169" s="14" t="s">
        <v>87</v>
      </c>
    </row>
    <row r="170" spans="1:65" s="2" customFormat="1" ht="19.2">
      <c r="A170" s="31"/>
      <c r="B170" s="32"/>
      <c r="C170" s="33"/>
      <c r="D170" s="196" t="s">
        <v>214</v>
      </c>
      <c r="E170" s="33"/>
      <c r="F170" s="201" t="s">
        <v>238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214</v>
      </c>
      <c r="AU170" s="14" t="s">
        <v>87</v>
      </c>
    </row>
    <row r="171" spans="1:65" s="2" customFormat="1" ht="16.5" customHeight="1">
      <c r="A171" s="31"/>
      <c r="B171" s="32"/>
      <c r="C171" s="183" t="s">
        <v>239</v>
      </c>
      <c r="D171" s="183" t="s">
        <v>120</v>
      </c>
      <c r="E171" s="184" t="s">
        <v>240</v>
      </c>
      <c r="F171" s="185" t="s">
        <v>241</v>
      </c>
      <c r="G171" s="186" t="s">
        <v>211</v>
      </c>
      <c r="H171" s="187">
        <v>200</v>
      </c>
      <c r="I171" s="188"/>
      <c r="J171" s="189">
        <f>ROUND(I171*H171,2)</f>
        <v>0</v>
      </c>
      <c r="K171" s="185" t="s">
        <v>124</v>
      </c>
      <c r="L171" s="36"/>
      <c r="M171" s="190" t="s">
        <v>1</v>
      </c>
      <c r="N171" s="191" t="s">
        <v>42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125</v>
      </c>
      <c r="AT171" s="194" t="s">
        <v>120</v>
      </c>
      <c r="AU171" s="194" t="s">
        <v>87</v>
      </c>
      <c r="AY171" s="14" t="s">
        <v>117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85</v>
      </c>
      <c r="BK171" s="195">
        <f>ROUND(I171*H171,2)</f>
        <v>0</v>
      </c>
      <c r="BL171" s="14" t="s">
        <v>125</v>
      </c>
      <c r="BM171" s="194" t="s">
        <v>242</v>
      </c>
    </row>
    <row r="172" spans="1:65" s="2" customFormat="1" ht="38.4">
      <c r="A172" s="31"/>
      <c r="B172" s="32"/>
      <c r="C172" s="33"/>
      <c r="D172" s="196" t="s">
        <v>127</v>
      </c>
      <c r="E172" s="33"/>
      <c r="F172" s="197" t="s">
        <v>243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127</v>
      </c>
      <c r="AU172" s="14" t="s">
        <v>87</v>
      </c>
    </row>
    <row r="173" spans="1:65" s="2" customFormat="1" ht="19.2">
      <c r="A173" s="31"/>
      <c r="B173" s="32"/>
      <c r="C173" s="33"/>
      <c r="D173" s="196" t="s">
        <v>214</v>
      </c>
      <c r="E173" s="33"/>
      <c r="F173" s="201" t="s">
        <v>244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214</v>
      </c>
      <c r="AU173" s="14" t="s">
        <v>87</v>
      </c>
    </row>
    <row r="174" spans="1:65" s="2" customFormat="1" ht="16.5" customHeight="1">
      <c r="A174" s="31"/>
      <c r="B174" s="32"/>
      <c r="C174" s="183" t="s">
        <v>245</v>
      </c>
      <c r="D174" s="183" t="s">
        <v>120</v>
      </c>
      <c r="E174" s="184" t="s">
        <v>246</v>
      </c>
      <c r="F174" s="185" t="s">
        <v>247</v>
      </c>
      <c r="G174" s="186" t="s">
        <v>211</v>
      </c>
      <c r="H174" s="187">
        <v>4000</v>
      </c>
      <c r="I174" s="188"/>
      <c r="J174" s="189">
        <f>ROUND(I174*H174,2)</f>
        <v>0</v>
      </c>
      <c r="K174" s="185" t="s">
        <v>124</v>
      </c>
      <c r="L174" s="36"/>
      <c r="M174" s="190" t="s">
        <v>1</v>
      </c>
      <c r="N174" s="191" t="s">
        <v>42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125</v>
      </c>
      <c r="AT174" s="194" t="s">
        <v>120</v>
      </c>
      <c r="AU174" s="194" t="s">
        <v>87</v>
      </c>
      <c r="AY174" s="14" t="s">
        <v>117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85</v>
      </c>
      <c r="BK174" s="195">
        <f>ROUND(I174*H174,2)</f>
        <v>0</v>
      </c>
      <c r="BL174" s="14" t="s">
        <v>125</v>
      </c>
      <c r="BM174" s="194" t="s">
        <v>248</v>
      </c>
    </row>
    <row r="175" spans="1:65" s="2" customFormat="1" ht="38.4">
      <c r="A175" s="31"/>
      <c r="B175" s="32"/>
      <c r="C175" s="33"/>
      <c r="D175" s="196" t="s">
        <v>127</v>
      </c>
      <c r="E175" s="33"/>
      <c r="F175" s="197" t="s">
        <v>249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127</v>
      </c>
      <c r="AU175" s="14" t="s">
        <v>87</v>
      </c>
    </row>
    <row r="176" spans="1:65" s="2" customFormat="1" ht="19.2">
      <c r="A176" s="31"/>
      <c r="B176" s="32"/>
      <c r="C176" s="33"/>
      <c r="D176" s="196" t="s">
        <v>214</v>
      </c>
      <c r="E176" s="33"/>
      <c r="F176" s="201" t="s">
        <v>215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214</v>
      </c>
      <c r="AU176" s="14" t="s">
        <v>87</v>
      </c>
    </row>
    <row r="177" spans="1:65" s="2" customFormat="1" ht="16.5" customHeight="1">
      <c r="A177" s="31"/>
      <c r="B177" s="32"/>
      <c r="C177" s="183" t="s">
        <v>250</v>
      </c>
      <c r="D177" s="183" t="s">
        <v>120</v>
      </c>
      <c r="E177" s="184" t="s">
        <v>251</v>
      </c>
      <c r="F177" s="185" t="s">
        <v>252</v>
      </c>
      <c r="G177" s="186" t="s">
        <v>211</v>
      </c>
      <c r="H177" s="187">
        <v>3600</v>
      </c>
      <c r="I177" s="188"/>
      <c r="J177" s="189">
        <f>ROUND(I177*H177,2)</f>
        <v>0</v>
      </c>
      <c r="K177" s="185" t="s">
        <v>124</v>
      </c>
      <c r="L177" s="36"/>
      <c r="M177" s="190" t="s">
        <v>1</v>
      </c>
      <c r="N177" s="191" t="s">
        <v>42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125</v>
      </c>
      <c r="AT177" s="194" t="s">
        <v>120</v>
      </c>
      <c r="AU177" s="194" t="s">
        <v>87</v>
      </c>
      <c r="AY177" s="14" t="s">
        <v>117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85</v>
      </c>
      <c r="BK177" s="195">
        <f>ROUND(I177*H177,2)</f>
        <v>0</v>
      </c>
      <c r="BL177" s="14" t="s">
        <v>125</v>
      </c>
      <c r="BM177" s="194" t="s">
        <v>253</v>
      </c>
    </row>
    <row r="178" spans="1:65" s="2" customFormat="1" ht="38.4">
      <c r="A178" s="31"/>
      <c r="B178" s="32"/>
      <c r="C178" s="33"/>
      <c r="D178" s="196" t="s">
        <v>127</v>
      </c>
      <c r="E178" s="33"/>
      <c r="F178" s="197" t="s">
        <v>254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127</v>
      </c>
      <c r="AU178" s="14" t="s">
        <v>87</v>
      </c>
    </row>
    <row r="179" spans="1:65" s="2" customFormat="1" ht="19.2">
      <c r="A179" s="31"/>
      <c r="B179" s="32"/>
      <c r="C179" s="33"/>
      <c r="D179" s="196" t="s">
        <v>214</v>
      </c>
      <c r="E179" s="33"/>
      <c r="F179" s="201" t="s">
        <v>221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214</v>
      </c>
      <c r="AU179" s="14" t="s">
        <v>87</v>
      </c>
    </row>
    <row r="180" spans="1:65" s="2" customFormat="1" ht="16.5" customHeight="1">
      <c r="A180" s="31"/>
      <c r="B180" s="32"/>
      <c r="C180" s="183" t="s">
        <v>255</v>
      </c>
      <c r="D180" s="183" t="s">
        <v>120</v>
      </c>
      <c r="E180" s="184" t="s">
        <v>256</v>
      </c>
      <c r="F180" s="185" t="s">
        <v>257</v>
      </c>
      <c r="G180" s="186" t="s">
        <v>211</v>
      </c>
      <c r="H180" s="187">
        <v>1000</v>
      </c>
      <c r="I180" s="188"/>
      <c r="J180" s="189">
        <f>ROUND(I180*H180,2)</f>
        <v>0</v>
      </c>
      <c r="K180" s="185" t="s">
        <v>124</v>
      </c>
      <c r="L180" s="36"/>
      <c r="M180" s="190" t="s">
        <v>1</v>
      </c>
      <c r="N180" s="191" t="s">
        <v>42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125</v>
      </c>
      <c r="AT180" s="194" t="s">
        <v>120</v>
      </c>
      <c r="AU180" s="194" t="s">
        <v>87</v>
      </c>
      <c r="AY180" s="14" t="s">
        <v>117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85</v>
      </c>
      <c r="BK180" s="195">
        <f>ROUND(I180*H180,2)</f>
        <v>0</v>
      </c>
      <c r="BL180" s="14" t="s">
        <v>125</v>
      </c>
      <c r="BM180" s="194" t="s">
        <v>258</v>
      </c>
    </row>
    <row r="181" spans="1:65" s="2" customFormat="1" ht="38.4">
      <c r="A181" s="31"/>
      <c r="B181" s="32"/>
      <c r="C181" s="33"/>
      <c r="D181" s="196" t="s">
        <v>127</v>
      </c>
      <c r="E181" s="33"/>
      <c r="F181" s="197" t="s">
        <v>259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127</v>
      </c>
      <c r="AU181" s="14" t="s">
        <v>87</v>
      </c>
    </row>
    <row r="182" spans="1:65" s="2" customFormat="1" ht="19.2">
      <c r="A182" s="31"/>
      <c r="B182" s="32"/>
      <c r="C182" s="33"/>
      <c r="D182" s="196" t="s">
        <v>214</v>
      </c>
      <c r="E182" s="33"/>
      <c r="F182" s="201" t="s">
        <v>227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214</v>
      </c>
      <c r="AU182" s="14" t="s">
        <v>87</v>
      </c>
    </row>
    <row r="183" spans="1:65" s="2" customFormat="1" ht="16.5" customHeight="1">
      <c r="A183" s="31"/>
      <c r="B183" s="32"/>
      <c r="C183" s="183" t="s">
        <v>260</v>
      </c>
      <c r="D183" s="183" t="s">
        <v>120</v>
      </c>
      <c r="E183" s="184" t="s">
        <v>261</v>
      </c>
      <c r="F183" s="185" t="s">
        <v>262</v>
      </c>
      <c r="G183" s="186" t="s">
        <v>211</v>
      </c>
      <c r="H183" s="187">
        <v>700</v>
      </c>
      <c r="I183" s="188"/>
      <c r="J183" s="189">
        <f>ROUND(I183*H183,2)</f>
        <v>0</v>
      </c>
      <c r="K183" s="185" t="s">
        <v>124</v>
      </c>
      <c r="L183" s="36"/>
      <c r="M183" s="190" t="s">
        <v>1</v>
      </c>
      <c r="N183" s="191" t="s">
        <v>42</v>
      </c>
      <c r="O183" s="68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125</v>
      </c>
      <c r="AT183" s="194" t="s">
        <v>120</v>
      </c>
      <c r="AU183" s="194" t="s">
        <v>87</v>
      </c>
      <c r="AY183" s="14" t="s">
        <v>117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85</v>
      </c>
      <c r="BK183" s="195">
        <f>ROUND(I183*H183,2)</f>
        <v>0</v>
      </c>
      <c r="BL183" s="14" t="s">
        <v>125</v>
      </c>
      <c r="BM183" s="194" t="s">
        <v>263</v>
      </c>
    </row>
    <row r="184" spans="1:65" s="2" customFormat="1" ht="38.4">
      <c r="A184" s="31"/>
      <c r="B184" s="32"/>
      <c r="C184" s="33"/>
      <c r="D184" s="196" t="s">
        <v>127</v>
      </c>
      <c r="E184" s="33"/>
      <c r="F184" s="197" t="s">
        <v>264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127</v>
      </c>
      <c r="AU184" s="14" t="s">
        <v>87</v>
      </c>
    </row>
    <row r="185" spans="1:65" s="2" customFormat="1" ht="19.2">
      <c r="A185" s="31"/>
      <c r="B185" s="32"/>
      <c r="C185" s="33"/>
      <c r="D185" s="196" t="s">
        <v>214</v>
      </c>
      <c r="E185" s="33"/>
      <c r="F185" s="201" t="s">
        <v>232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214</v>
      </c>
      <c r="AU185" s="14" t="s">
        <v>87</v>
      </c>
    </row>
    <row r="186" spans="1:65" s="2" customFormat="1" ht="16.5" customHeight="1">
      <c r="A186" s="31"/>
      <c r="B186" s="32"/>
      <c r="C186" s="183" t="s">
        <v>265</v>
      </c>
      <c r="D186" s="183" t="s">
        <v>120</v>
      </c>
      <c r="E186" s="184" t="s">
        <v>266</v>
      </c>
      <c r="F186" s="185" t="s">
        <v>267</v>
      </c>
      <c r="G186" s="186" t="s">
        <v>211</v>
      </c>
      <c r="H186" s="187">
        <v>200</v>
      </c>
      <c r="I186" s="188"/>
      <c r="J186" s="189">
        <f>ROUND(I186*H186,2)</f>
        <v>0</v>
      </c>
      <c r="K186" s="185" t="s">
        <v>124</v>
      </c>
      <c r="L186" s="36"/>
      <c r="M186" s="190" t="s">
        <v>1</v>
      </c>
      <c r="N186" s="191" t="s">
        <v>42</v>
      </c>
      <c r="O186" s="68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125</v>
      </c>
      <c r="AT186" s="194" t="s">
        <v>120</v>
      </c>
      <c r="AU186" s="194" t="s">
        <v>87</v>
      </c>
      <c r="AY186" s="14" t="s">
        <v>117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4" t="s">
        <v>85</v>
      </c>
      <c r="BK186" s="195">
        <f>ROUND(I186*H186,2)</f>
        <v>0</v>
      </c>
      <c r="BL186" s="14" t="s">
        <v>125</v>
      </c>
      <c r="BM186" s="194" t="s">
        <v>268</v>
      </c>
    </row>
    <row r="187" spans="1:65" s="2" customFormat="1" ht="38.4">
      <c r="A187" s="31"/>
      <c r="B187" s="32"/>
      <c r="C187" s="33"/>
      <c r="D187" s="196" t="s">
        <v>127</v>
      </c>
      <c r="E187" s="33"/>
      <c r="F187" s="197" t="s">
        <v>269</v>
      </c>
      <c r="G187" s="33"/>
      <c r="H187" s="33"/>
      <c r="I187" s="198"/>
      <c r="J187" s="33"/>
      <c r="K187" s="33"/>
      <c r="L187" s="36"/>
      <c r="M187" s="199"/>
      <c r="N187" s="200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127</v>
      </c>
      <c r="AU187" s="14" t="s">
        <v>87</v>
      </c>
    </row>
    <row r="188" spans="1:65" s="2" customFormat="1" ht="19.2">
      <c r="A188" s="31"/>
      <c r="B188" s="32"/>
      <c r="C188" s="33"/>
      <c r="D188" s="196" t="s">
        <v>214</v>
      </c>
      <c r="E188" s="33"/>
      <c r="F188" s="201" t="s">
        <v>238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214</v>
      </c>
      <c r="AU188" s="14" t="s">
        <v>87</v>
      </c>
    </row>
    <row r="189" spans="1:65" s="2" customFormat="1" ht="16.5" customHeight="1">
      <c r="A189" s="31"/>
      <c r="B189" s="32"/>
      <c r="C189" s="183" t="s">
        <v>270</v>
      </c>
      <c r="D189" s="183" t="s">
        <v>120</v>
      </c>
      <c r="E189" s="184" t="s">
        <v>271</v>
      </c>
      <c r="F189" s="185" t="s">
        <v>272</v>
      </c>
      <c r="G189" s="186" t="s">
        <v>211</v>
      </c>
      <c r="H189" s="187">
        <v>100</v>
      </c>
      <c r="I189" s="188"/>
      <c r="J189" s="189">
        <f>ROUND(I189*H189,2)</f>
        <v>0</v>
      </c>
      <c r="K189" s="185" t="s">
        <v>124</v>
      </c>
      <c r="L189" s="36"/>
      <c r="M189" s="190" t="s">
        <v>1</v>
      </c>
      <c r="N189" s="191" t="s">
        <v>42</v>
      </c>
      <c r="O189" s="68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125</v>
      </c>
      <c r="AT189" s="194" t="s">
        <v>120</v>
      </c>
      <c r="AU189" s="194" t="s">
        <v>87</v>
      </c>
      <c r="AY189" s="14" t="s">
        <v>117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85</v>
      </c>
      <c r="BK189" s="195">
        <f>ROUND(I189*H189,2)</f>
        <v>0</v>
      </c>
      <c r="BL189" s="14" t="s">
        <v>125</v>
      </c>
      <c r="BM189" s="194" t="s">
        <v>273</v>
      </c>
    </row>
    <row r="190" spans="1:65" s="2" customFormat="1" ht="38.4">
      <c r="A190" s="31"/>
      <c r="B190" s="32"/>
      <c r="C190" s="33"/>
      <c r="D190" s="196" t="s">
        <v>127</v>
      </c>
      <c r="E190" s="33"/>
      <c r="F190" s="197" t="s">
        <v>274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127</v>
      </c>
      <c r="AU190" s="14" t="s">
        <v>87</v>
      </c>
    </row>
    <row r="191" spans="1:65" s="2" customFormat="1" ht="19.2">
      <c r="A191" s="31"/>
      <c r="B191" s="32"/>
      <c r="C191" s="33"/>
      <c r="D191" s="196" t="s">
        <v>214</v>
      </c>
      <c r="E191" s="33"/>
      <c r="F191" s="201" t="s">
        <v>244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214</v>
      </c>
      <c r="AU191" s="14" t="s">
        <v>87</v>
      </c>
    </row>
    <row r="192" spans="1:65" s="2" customFormat="1" ht="16.5" customHeight="1">
      <c r="A192" s="31"/>
      <c r="B192" s="32"/>
      <c r="C192" s="183" t="s">
        <v>275</v>
      </c>
      <c r="D192" s="183" t="s">
        <v>120</v>
      </c>
      <c r="E192" s="184" t="s">
        <v>276</v>
      </c>
      <c r="F192" s="185" t="s">
        <v>277</v>
      </c>
      <c r="G192" s="186" t="s">
        <v>211</v>
      </c>
      <c r="H192" s="187">
        <v>40</v>
      </c>
      <c r="I192" s="188"/>
      <c r="J192" s="189">
        <f>ROUND(I192*H192,2)</f>
        <v>0</v>
      </c>
      <c r="K192" s="185" t="s">
        <v>124</v>
      </c>
      <c r="L192" s="36"/>
      <c r="M192" s="190" t="s">
        <v>1</v>
      </c>
      <c r="N192" s="191" t="s">
        <v>42</v>
      </c>
      <c r="O192" s="68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125</v>
      </c>
      <c r="AT192" s="194" t="s">
        <v>120</v>
      </c>
      <c r="AU192" s="194" t="s">
        <v>87</v>
      </c>
      <c r="AY192" s="14" t="s">
        <v>117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4" t="s">
        <v>85</v>
      </c>
      <c r="BK192" s="195">
        <f>ROUND(I192*H192,2)</f>
        <v>0</v>
      </c>
      <c r="BL192" s="14" t="s">
        <v>125</v>
      </c>
      <c r="BM192" s="194" t="s">
        <v>278</v>
      </c>
    </row>
    <row r="193" spans="1:65" s="2" customFormat="1" ht="38.4">
      <c r="A193" s="31"/>
      <c r="B193" s="32"/>
      <c r="C193" s="33"/>
      <c r="D193" s="196" t="s">
        <v>127</v>
      </c>
      <c r="E193" s="33"/>
      <c r="F193" s="197" t="s">
        <v>279</v>
      </c>
      <c r="G193" s="33"/>
      <c r="H193" s="33"/>
      <c r="I193" s="198"/>
      <c r="J193" s="33"/>
      <c r="K193" s="33"/>
      <c r="L193" s="36"/>
      <c r="M193" s="199"/>
      <c r="N193" s="200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127</v>
      </c>
      <c r="AU193" s="14" t="s">
        <v>87</v>
      </c>
    </row>
    <row r="194" spans="1:65" s="2" customFormat="1" ht="19.2">
      <c r="A194" s="31"/>
      <c r="B194" s="32"/>
      <c r="C194" s="33"/>
      <c r="D194" s="196" t="s">
        <v>214</v>
      </c>
      <c r="E194" s="33"/>
      <c r="F194" s="201" t="s">
        <v>215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214</v>
      </c>
      <c r="AU194" s="14" t="s">
        <v>87</v>
      </c>
    </row>
    <row r="195" spans="1:65" s="2" customFormat="1" ht="21.75" customHeight="1">
      <c r="A195" s="31"/>
      <c r="B195" s="32"/>
      <c r="C195" s="183" t="s">
        <v>280</v>
      </c>
      <c r="D195" s="183" t="s">
        <v>120</v>
      </c>
      <c r="E195" s="184" t="s">
        <v>281</v>
      </c>
      <c r="F195" s="185" t="s">
        <v>282</v>
      </c>
      <c r="G195" s="186" t="s">
        <v>211</v>
      </c>
      <c r="H195" s="187">
        <v>40</v>
      </c>
      <c r="I195" s="188"/>
      <c r="J195" s="189">
        <f>ROUND(I195*H195,2)</f>
        <v>0</v>
      </c>
      <c r="K195" s="185" t="s">
        <v>124</v>
      </c>
      <c r="L195" s="36"/>
      <c r="M195" s="190" t="s">
        <v>1</v>
      </c>
      <c r="N195" s="191" t="s">
        <v>42</v>
      </c>
      <c r="O195" s="68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125</v>
      </c>
      <c r="AT195" s="194" t="s">
        <v>120</v>
      </c>
      <c r="AU195" s="194" t="s">
        <v>87</v>
      </c>
      <c r="AY195" s="14" t="s">
        <v>117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85</v>
      </c>
      <c r="BK195" s="195">
        <f>ROUND(I195*H195,2)</f>
        <v>0</v>
      </c>
      <c r="BL195" s="14" t="s">
        <v>125</v>
      </c>
      <c r="BM195" s="194" t="s">
        <v>283</v>
      </c>
    </row>
    <row r="196" spans="1:65" s="2" customFormat="1" ht="38.4">
      <c r="A196" s="31"/>
      <c r="B196" s="32"/>
      <c r="C196" s="33"/>
      <c r="D196" s="196" t="s">
        <v>127</v>
      </c>
      <c r="E196" s="33"/>
      <c r="F196" s="197" t="s">
        <v>284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127</v>
      </c>
      <c r="AU196" s="14" t="s">
        <v>87</v>
      </c>
    </row>
    <row r="197" spans="1:65" s="2" customFormat="1" ht="19.2">
      <c r="A197" s="31"/>
      <c r="B197" s="32"/>
      <c r="C197" s="33"/>
      <c r="D197" s="196" t="s">
        <v>214</v>
      </c>
      <c r="E197" s="33"/>
      <c r="F197" s="201" t="s">
        <v>221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214</v>
      </c>
      <c r="AU197" s="14" t="s">
        <v>87</v>
      </c>
    </row>
    <row r="198" spans="1:65" s="2" customFormat="1" ht="21.75" customHeight="1">
      <c r="A198" s="31"/>
      <c r="B198" s="32"/>
      <c r="C198" s="183" t="s">
        <v>285</v>
      </c>
      <c r="D198" s="183" t="s">
        <v>120</v>
      </c>
      <c r="E198" s="184" t="s">
        <v>286</v>
      </c>
      <c r="F198" s="185" t="s">
        <v>287</v>
      </c>
      <c r="G198" s="186" t="s">
        <v>211</v>
      </c>
      <c r="H198" s="187">
        <v>40</v>
      </c>
      <c r="I198" s="188"/>
      <c r="J198" s="189">
        <f>ROUND(I198*H198,2)</f>
        <v>0</v>
      </c>
      <c r="K198" s="185" t="s">
        <v>124</v>
      </c>
      <c r="L198" s="36"/>
      <c r="M198" s="190" t="s">
        <v>1</v>
      </c>
      <c r="N198" s="191" t="s">
        <v>42</v>
      </c>
      <c r="O198" s="68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125</v>
      </c>
      <c r="AT198" s="194" t="s">
        <v>120</v>
      </c>
      <c r="AU198" s="194" t="s">
        <v>87</v>
      </c>
      <c r="AY198" s="14" t="s">
        <v>117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4" t="s">
        <v>85</v>
      </c>
      <c r="BK198" s="195">
        <f>ROUND(I198*H198,2)</f>
        <v>0</v>
      </c>
      <c r="BL198" s="14" t="s">
        <v>125</v>
      </c>
      <c r="BM198" s="194" t="s">
        <v>288</v>
      </c>
    </row>
    <row r="199" spans="1:65" s="2" customFormat="1" ht="38.4">
      <c r="A199" s="31"/>
      <c r="B199" s="32"/>
      <c r="C199" s="33"/>
      <c r="D199" s="196" t="s">
        <v>127</v>
      </c>
      <c r="E199" s="33"/>
      <c r="F199" s="197" t="s">
        <v>289</v>
      </c>
      <c r="G199" s="33"/>
      <c r="H199" s="33"/>
      <c r="I199" s="198"/>
      <c r="J199" s="33"/>
      <c r="K199" s="33"/>
      <c r="L199" s="36"/>
      <c r="M199" s="199"/>
      <c r="N199" s="200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127</v>
      </c>
      <c r="AU199" s="14" t="s">
        <v>87</v>
      </c>
    </row>
    <row r="200" spans="1:65" s="2" customFormat="1" ht="19.2">
      <c r="A200" s="31"/>
      <c r="B200" s="32"/>
      <c r="C200" s="33"/>
      <c r="D200" s="196" t="s">
        <v>214</v>
      </c>
      <c r="E200" s="33"/>
      <c r="F200" s="201" t="s">
        <v>227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214</v>
      </c>
      <c r="AU200" s="14" t="s">
        <v>87</v>
      </c>
    </row>
    <row r="201" spans="1:65" s="2" customFormat="1" ht="21.75" customHeight="1">
      <c r="A201" s="31"/>
      <c r="B201" s="32"/>
      <c r="C201" s="183" t="s">
        <v>290</v>
      </c>
      <c r="D201" s="183" t="s">
        <v>120</v>
      </c>
      <c r="E201" s="184" t="s">
        <v>291</v>
      </c>
      <c r="F201" s="185" t="s">
        <v>292</v>
      </c>
      <c r="G201" s="186" t="s">
        <v>211</v>
      </c>
      <c r="H201" s="187">
        <v>40</v>
      </c>
      <c r="I201" s="188"/>
      <c r="J201" s="189">
        <f>ROUND(I201*H201,2)</f>
        <v>0</v>
      </c>
      <c r="K201" s="185" t="s">
        <v>124</v>
      </c>
      <c r="L201" s="36"/>
      <c r="M201" s="190" t="s">
        <v>1</v>
      </c>
      <c r="N201" s="191" t="s">
        <v>42</v>
      </c>
      <c r="O201" s="68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125</v>
      </c>
      <c r="AT201" s="194" t="s">
        <v>120</v>
      </c>
      <c r="AU201" s="194" t="s">
        <v>87</v>
      </c>
      <c r="AY201" s="14" t="s">
        <v>117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85</v>
      </c>
      <c r="BK201" s="195">
        <f>ROUND(I201*H201,2)</f>
        <v>0</v>
      </c>
      <c r="BL201" s="14" t="s">
        <v>125</v>
      </c>
      <c r="BM201" s="194" t="s">
        <v>293</v>
      </c>
    </row>
    <row r="202" spans="1:65" s="2" customFormat="1" ht="38.4">
      <c r="A202" s="31"/>
      <c r="B202" s="32"/>
      <c r="C202" s="33"/>
      <c r="D202" s="196" t="s">
        <v>127</v>
      </c>
      <c r="E202" s="33"/>
      <c r="F202" s="197" t="s">
        <v>294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127</v>
      </c>
      <c r="AU202" s="14" t="s">
        <v>87</v>
      </c>
    </row>
    <row r="203" spans="1:65" s="2" customFormat="1" ht="19.2">
      <c r="A203" s="31"/>
      <c r="B203" s="32"/>
      <c r="C203" s="33"/>
      <c r="D203" s="196" t="s">
        <v>214</v>
      </c>
      <c r="E203" s="33"/>
      <c r="F203" s="201" t="s">
        <v>232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214</v>
      </c>
      <c r="AU203" s="14" t="s">
        <v>87</v>
      </c>
    </row>
    <row r="204" spans="1:65" s="2" customFormat="1" ht="21.75" customHeight="1">
      <c r="A204" s="31"/>
      <c r="B204" s="32"/>
      <c r="C204" s="183" t="s">
        <v>295</v>
      </c>
      <c r="D204" s="183" t="s">
        <v>120</v>
      </c>
      <c r="E204" s="184" t="s">
        <v>296</v>
      </c>
      <c r="F204" s="185" t="s">
        <v>297</v>
      </c>
      <c r="G204" s="186" t="s">
        <v>211</v>
      </c>
      <c r="H204" s="187">
        <v>40</v>
      </c>
      <c r="I204" s="188"/>
      <c r="J204" s="189">
        <f>ROUND(I204*H204,2)</f>
        <v>0</v>
      </c>
      <c r="K204" s="185" t="s">
        <v>124</v>
      </c>
      <c r="L204" s="36"/>
      <c r="M204" s="190" t="s">
        <v>1</v>
      </c>
      <c r="N204" s="191" t="s">
        <v>42</v>
      </c>
      <c r="O204" s="68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125</v>
      </c>
      <c r="AT204" s="194" t="s">
        <v>120</v>
      </c>
      <c r="AU204" s="194" t="s">
        <v>87</v>
      </c>
      <c r="AY204" s="14" t="s">
        <v>117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4" t="s">
        <v>85</v>
      </c>
      <c r="BK204" s="195">
        <f>ROUND(I204*H204,2)</f>
        <v>0</v>
      </c>
      <c r="BL204" s="14" t="s">
        <v>125</v>
      </c>
      <c r="BM204" s="194" t="s">
        <v>298</v>
      </c>
    </row>
    <row r="205" spans="1:65" s="2" customFormat="1" ht="38.4">
      <c r="A205" s="31"/>
      <c r="B205" s="32"/>
      <c r="C205" s="33"/>
      <c r="D205" s="196" t="s">
        <v>127</v>
      </c>
      <c r="E205" s="33"/>
      <c r="F205" s="197" t="s">
        <v>299</v>
      </c>
      <c r="G205" s="33"/>
      <c r="H205" s="33"/>
      <c r="I205" s="198"/>
      <c r="J205" s="33"/>
      <c r="K205" s="33"/>
      <c r="L205" s="36"/>
      <c r="M205" s="199"/>
      <c r="N205" s="200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127</v>
      </c>
      <c r="AU205" s="14" t="s">
        <v>87</v>
      </c>
    </row>
    <row r="206" spans="1:65" s="2" customFormat="1" ht="19.2">
      <c r="A206" s="31"/>
      <c r="B206" s="32"/>
      <c r="C206" s="33"/>
      <c r="D206" s="196" t="s">
        <v>214</v>
      </c>
      <c r="E206" s="33"/>
      <c r="F206" s="201" t="s">
        <v>238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214</v>
      </c>
      <c r="AU206" s="14" t="s">
        <v>87</v>
      </c>
    </row>
    <row r="207" spans="1:65" s="2" customFormat="1" ht="16.5" customHeight="1">
      <c r="A207" s="31"/>
      <c r="B207" s="32"/>
      <c r="C207" s="183" t="s">
        <v>300</v>
      </c>
      <c r="D207" s="183" t="s">
        <v>120</v>
      </c>
      <c r="E207" s="184" t="s">
        <v>301</v>
      </c>
      <c r="F207" s="185" t="s">
        <v>302</v>
      </c>
      <c r="G207" s="186" t="s">
        <v>211</v>
      </c>
      <c r="H207" s="187">
        <v>40</v>
      </c>
      <c r="I207" s="188"/>
      <c r="J207" s="189">
        <f>ROUND(I207*H207,2)</f>
        <v>0</v>
      </c>
      <c r="K207" s="185" t="s">
        <v>124</v>
      </c>
      <c r="L207" s="36"/>
      <c r="M207" s="190" t="s">
        <v>1</v>
      </c>
      <c r="N207" s="191" t="s">
        <v>42</v>
      </c>
      <c r="O207" s="68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125</v>
      </c>
      <c r="AT207" s="194" t="s">
        <v>120</v>
      </c>
      <c r="AU207" s="194" t="s">
        <v>87</v>
      </c>
      <c r="AY207" s="14" t="s">
        <v>117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85</v>
      </c>
      <c r="BK207" s="195">
        <f>ROUND(I207*H207,2)</f>
        <v>0</v>
      </c>
      <c r="BL207" s="14" t="s">
        <v>125</v>
      </c>
      <c r="BM207" s="194" t="s">
        <v>303</v>
      </c>
    </row>
    <row r="208" spans="1:65" s="2" customFormat="1" ht="38.4">
      <c r="A208" s="31"/>
      <c r="B208" s="32"/>
      <c r="C208" s="33"/>
      <c r="D208" s="196" t="s">
        <v>127</v>
      </c>
      <c r="E208" s="33"/>
      <c r="F208" s="197" t="s">
        <v>304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127</v>
      </c>
      <c r="AU208" s="14" t="s">
        <v>87</v>
      </c>
    </row>
    <row r="209" spans="1:65" s="2" customFormat="1" ht="19.2">
      <c r="A209" s="31"/>
      <c r="B209" s="32"/>
      <c r="C209" s="33"/>
      <c r="D209" s="196" t="s">
        <v>214</v>
      </c>
      <c r="E209" s="33"/>
      <c r="F209" s="201" t="s">
        <v>244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214</v>
      </c>
      <c r="AU209" s="14" t="s">
        <v>87</v>
      </c>
    </row>
    <row r="210" spans="1:65" s="2" customFormat="1" ht="21.75" customHeight="1">
      <c r="A210" s="31"/>
      <c r="B210" s="32"/>
      <c r="C210" s="183" t="s">
        <v>305</v>
      </c>
      <c r="D210" s="183" t="s">
        <v>120</v>
      </c>
      <c r="E210" s="184" t="s">
        <v>306</v>
      </c>
      <c r="F210" s="185" t="s">
        <v>307</v>
      </c>
      <c r="G210" s="186" t="s">
        <v>211</v>
      </c>
      <c r="H210" s="187">
        <v>40</v>
      </c>
      <c r="I210" s="188"/>
      <c r="J210" s="189">
        <f>ROUND(I210*H210,2)</f>
        <v>0</v>
      </c>
      <c r="K210" s="185" t="s">
        <v>124</v>
      </c>
      <c r="L210" s="36"/>
      <c r="M210" s="190" t="s">
        <v>1</v>
      </c>
      <c r="N210" s="191" t="s">
        <v>42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125</v>
      </c>
      <c r="AT210" s="194" t="s">
        <v>120</v>
      </c>
      <c r="AU210" s="194" t="s">
        <v>87</v>
      </c>
      <c r="AY210" s="14" t="s">
        <v>117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85</v>
      </c>
      <c r="BK210" s="195">
        <f>ROUND(I210*H210,2)</f>
        <v>0</v>
      </c>
      <c r="BL210" s="14" t="s">
        <v>125</v>
      </c>
      <c r="BM210" s="194" t="s">
        <v>308</v>
      </c>
    </row>
    <row r="211" spans="1:65" s="2" customFormat="1" ht="38.4">
      <c r="A211" s="31"/>
      <c r="B211" s="32"/>
      <c r="C211" s="33"/>
      <c r="D211" s="196" t="s">
        <v>127</v>
      </c>
      <c r="E211" s="33"/>
      <c r="F211" s="197" t="s">
        <v>309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127</v>
      </c>
      <c r="AU211" s="14" t="s">
        <v>87</v>
      </c>
    </row>
    <row r="212" spans="1:65" s="2" customFormat="1" ht="19.2">
      <c r="A212" s="31"/>
      <c r="B212" s="32"/>
      <c r="C212" s="33"/>
      <c r="D212" s="196" t="s">
        <v>214</v>
      </c>
      <c r="E212" s="33"/>
      <c r="F212" s="201" t="s">
        <v>215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214</v>
      </c>
      <c r="AU212" s="14" t="s">
        <v>87</v>
      </c>
    </row>
    <row r="213" spans="1:65" s="2" customFormat="1" ht="21.75" customHeight="1">
      <c r="A213" s="31"/>
      <c r="B213" s="32"/>
      <c r="C213" s="183" t="s">
        <v>310</v>
      </c>
      <c r="D213" s="183" t="s">
        <v>120</v>
      </c>
      <c r="E213" s="184" t="s">
        <v>311</v>
      </c>
      <c r="F213" s="185" t="s">
        <v>312</v>
      </c>
      <c r="G213" s="186" t="s">
        <v>211</v>
      </c>
      <c r="H213" s="187">
        <v>40</v>
      </c>
      <c r="I213" s="188"/>
      <c r="J213" s="189">
        <f>ROUND(I213*H213,2)</f>
        <v>0</v>
      </c>
      <c r="K213" s="185" t="s">
        <v>124</v>
      </c>
      <c r="L213" s="36"/>
      <c r="M213" s="190" t="s">
        <v>1</v>
      </c>
      <c r="N213" s="191" t="s">
        <v>42</v>
      </c>
      <c r="O213" s="68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125</v>
      </c>
      <c r="AT213" s="194" t="s">
        <v>120</v>
      </c>
      <c r="AU213" s="194" t="s">
        <v>87</v>
      </c>
      <c r="AY213" s="14" t="s">
        <v>117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4" t="s">
        <v>85</v>
      </c>
      <c r="BK213" s="195">
        <f>ROUND(I213*H213,2)</f>
        <v>0</v>
      </c>
      <c r="BL213" s="14" t="s">
        <v>125</v>
      </c>
      <c r="BM213" s="194" t="s">
        <v>313</v>
      </c>
    </row>
    <row r="214" spans="1:65" s="2" customFormat="1" ht="38.4">
      <c r="A214" s="31"/>
      <c r="B214" s="32"/>
      <c r="C214" s="33"/>
      <c r="D214" s="196" t="s">
        <v>127</v>
      </c>
      <c r="E214" s="33"/>
      <c r="F214" s="197" t="s">
        <v>314</v>
      </c>
      <c r="G214" s="33"/>
      <c r="H214" s="33"/>
      <c r="I214" s="198"/>
      <c r="J214" s="33"/>
      <c r="K214" s="33"/>
      <c r="L214" s="36"/>
      <c r="M214" s="199"/>
      <c r="N214" s="20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127</v>
      </c>
      <c r="AU214" s="14" t="s">
        <v>87</v>
      </c>
    </row>
    <row r="215" spans="1:65" s="2" customFormat="1" ht="19.2">
      <c r="A215" s="31"/>
      <c r="B215" s="32"/>
      <c r="C215" s="33"/>
      <c r="D215" s="196" t="s">
        <v>214</v>
      </c>
      <c r="E215" s="33"/>
      <c r="F215" s="201" t="s">
        <v>221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214</v>
      </c>
      <c r="AU215" s="14" t="s">
        <v>87</v>
      </c>
    </row>
    <row r="216" spans="1:65" s="2" customFormat="1" ht="21.75" customHeight="1">
      <c r="A216" s="31"/>
      <c r="B216" s="32"/>
      <c r="C216" s="183" t="s">
        <v>315</v>
      </c>
      <c r="D216" s="183" t="s">
        <v>120</v>
      </c>
      <c r="E216" s="184" t="s">
        <v>316</v>
      </c>
      <c r="F216" s="185" t="s">
        <v>317</v>
      </c>
      <c r="G216" s="186" t="s">
        <v>211</v>
      </c>
      <c r="H216" s="187">
        <v>40</v>
      </c>
      <c r="I216" s="188"/>
      <c r="J216" s="189">
        <f>ROUND(I216*H216,2)</f>
        <v>0</v>
      </c>
      <c r="K216" s="185" t="s">
        <v>124</v>
      </c>
      <c r="L216" s="36"/>
      <c r="M216" s="190" t="s">
        <v>1</v>
      </c>
      <c r="N216" s="191" t="s">
        <v>42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125</v>
      </c>
      <c r="AT216" s="194" t="s">
        <v>120</v>
      </c>
      <c r="AU216" s="194" t="s">
        <v>87</v>
      </c>
      <c r="AY216" s="14" t="s">
        <v>117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85</v>
      </c>
      <c r="BK216" s="195">
        <f>ROUND(I216*H216,2)</f>
        <v>0</v>
      </c>
      <c r="BL216" s="14" t="s">
        <v>125</v>
      </c>
      <c r="BM216" s="194" t="s">
        <v>318</v>
      </c>
    </row>
    <row r="217" spans="1:65" s="2" customFormat="1" ht="38.4">
      <c r="A217" s="31"/>
      <c r="B217" s="32"/>
      <c r="C217" s="33"/>
      <c r="D217" s="196" t="s">
        <v>127</v>
      </c>
      <c r="E217" s="33"/>
      <c r="F217" s="197" t="s">
        <v>319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127</v>
      </c>
      <c r="AU217" s="14" t="s">
        <v>87</v>
      </c>
    </row>
    <row r="218" spans="1:65" s="2" customFormat="1" ht="19.2">
      <c r="A218" s="31"/>
      <c r="B218" s="32"/>
      <c r="C218" s="33"/>
      <c r="D218" s="196" t="s">
        <v>214</v>
      </c>
      <c r="E218" s="33"/>
      <c r="F218" s="201" t="s">
        <v>227</v>
      </c>
      <c r="G218" s="33"/>
      <c r="H218" s="33"/>
      <c r="I218" s="198"/>
      <c r="J218" s="33"/>
      <c r="K218" s="33"/>
      <c r="L218" s="36"/>
      <c r="M218" s="199"/>
      <c r="N218" s="200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214</v>
      </c>
      <c r="AU218" s="14" t="s">
        <v>87</v>
      </c>
    </row>
    <row r="219" spans="1:65" s="2" customFormat="1" ht="21.75" customHeight="1">
      <c r="A219" s="31"/>
      <c r="B219" s="32"/>
      <c r="C219" s="183" t="s">
        <v>320</v>
      </c>
      <c r="D219" s="183" t="s">
        <v>120</v>
      </c>
      <c r="E219" s="184" t="s">
        <v>321</v>
      </c>
      <c r="F219" s="185" t="s">
        <v>322</v>
      </c>
      <c r="G219" s="186" t="s">
        <v>211</v>
      </c>
      <c r="H219" s="187">
        <v>40</v>
      </c>
      <c r="I219" s="188"/>
      <c r="J219" s="189">
        <f>ROUND(I219*H219,2)</f>
        <v>0</v>
      </c>
      <c r="K219" s="185" t="s">
        <v>124</v>
      </c>
      <c r="L219" s="36"/>
      <c r="M219" s="190" t="s">
        <v>1</v>
      </c>
      <c r="N219" s="191" t="s">
        <v>42</v>
      </c>
      <c r="O219" s="68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125</v>
      </c>
      <c r="AT219" s="194" t="s">
        <v>120</v>
      </c>
      <c r="AU219" s="194" t="s">
        <v>87</v>
      </c>
      <c r="AY219" s="14" t="s">
        <v>117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4" t="s">
        <v>85</v>
      </c>
      <c r="BK219" s="195">
        <f>ROUND(I219*H219,2)</f>
        <v>0</v>
      </c>
      <c r="BL219" s="14" t="s">
        <v>125</v>
      </c>
      <c r="BM219" s="194" t="s">
        <v>323</v>
      </c>
    </row>
    <row r="220" spans="1:65" s="2" customFormat="1" ht="38.4">
      <c r="A220" s="31"/>
      <c r="B220" s="32"/>
      <c r="C220" s="33"/>
      <c r="D220" s="196" t="s">
        <v>127</v>
      </c>
      <c r="E220" s="33"/>
      <c r="F220" s="197" t="s">
        <v>324</v>
      </c>
      <c r="G220" s="33"/>
      <c r="H220" s="33"/>
      <c r="I220" s="198"/>
      <c r="J220" s="33"/>
      <c r="K220" s="33"/>
      <c r="L220" s="36"/>
      <c r="M220" s="199"/>
      <c r="N220" s="200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127</v>
      </c>
      <c r="AU220" s="14" t="s">
        <v>87</v>
      </c>
    </row>
    <row r="221" spans="1:65" s="2" customFormat="1" ht="19.2">
      <c r="A221" s="31"/>
      <c r="B221" s="32"/>
      <c r="C221" s="33"/>
      <c r="D221" s="196" t="s">
        <v>214</v>
      </c>
      <c r="E221" s="33"/>
      <c r="F221" s="201" t="s">
        <v>232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214</v>
      </c>
      <c r="AU221" s="14" t="s">
        <v>87</v>
      </c>
    </row>
    <row r="222" spans="1:65" s="2" customFormat="1" ht="21.75" customHeight="1">
      <c r="A222" s="31"/>
      <c r="B222" s="32"/>
      <c r="C222" s="183" t="s">
        <v>325</v>
      </c>
      <c r="D222" s="183" t="s">
        <v>120</v>
      </c>
      <c r="E222" s="184" t="s">
        <v>326</v>
      </c>
      <c r="F222" s="185" t="s">
        <v>327</v>
      </c>
      <c r="G222" s="186" t="s">
        <v>211</v>
      </c>
      <c r="H222" s="187">
        <v>40</v>
      </c>
      <c r="I222" s="188"/>
      <c r="J222" s="189">
        <f>ROUND(I222*H222,2)</f>
        <v>0</v>
      </c>
      <c r="K222" s="185" t="s">
        <v>124</v>
      </c>
      <c r="L222" s="36"/>
      <c r="M222" s="190" t="s">
        <v>1</v>
      </c>
      <c r="N222" s="191" t="s">
        <v>42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125</v>
      </c>
      <c r="AT222" s="194" t="s">
        <v>120</v>
      </c>
      <c r="AU222" s="194" t="s">
        <v>87</v>
      </c>
      <c r="AY222" s="14" t="s">
        <v>117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85</v>
      </c>
      <c r="BK222" s="195">
        <f>ROUND(I222*H222,2)</f>
        <v>0</v>
      </c>
      <c r="BL222" s="14" t="s">
        <v>125</v>
      </c>
      <c r="BM222" s="194" t="s">
        <v>328</v>
      </c>
    </row>
    <row r="223" spans="1:65" s="2" customFormat="1" ht="38.4">
      <c r="A223" s="31"/>
      <c r="B223" s="32"/>
      <c r="C223" s="33"/>
      <c r="D223" s="196" t="s">
        <v>127</v>
      </c>
      <c r="E223" s="33"/>
      <c r="F223" s="197" t="s">
        <v>329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127</v>
      </c>
      <c r="AU223" s="14" t="s">
        <v>87</v>
      </c>
    </row>
    <row r="224" spans="1:65" s="2" customFormat="1" ht="19.2">
      <c r="A224" s="31"/>
      <c r="B224" s="32"/>
      <c r="C224" s="33"/>
      <c r="D224" s="196" t="s">
        <v>214</v>
      </c>
      <c r="E224" s="33"/>
      <c r="F224" s="201" t="s">
        <v>238</v>
      </c>
      <c r="G224" s="33"/>
      <c r="H224" s="33"/>
      <c r="I224" s="198"/>
      <c r="J224" s="33"/>
      <c r="K224" s="33"/>
      <c r="L224" s="36"/>
      <c r="M224" s="199"/>
      <c r="N224" s="200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214</v>
      </c>
      <c r="AU224" s="14" t="s">
        <v>87</v>
      </c>
    </row>
    <row r="225" spans="1:65" s="2" customFormat="1" ht="16.5" customHeight="1">
      <c r="A225" s="31"/>
      <c r="B225" s="32"/>
      <c r="C225" s="183" t="s">
        <v>330</v>
      </c>
      <c r="D225" s="183" t="s">
        <v>120</v>
      </c>
      <c r="E225" s="184" t="s">
        <v>331</v>
      </c>
      <c r="F225" s="185" t="s">
        <v>332</v>
      </c>
      <c r="G225" s="186" t="s">
        <v>211</v>
      </c>
      <c r="H225" s="187">
        <v>40</v>
      </c>
      <c r="I225" s="188"/>
      <c r="J225" s="189">
        <f>ROUND(I225*H225,2)</f>
        <v>0</v>
      </c>
      <c r="K225" s="185" t="s">
        <v>124</v>
      </c>
      <c r="L225" s="36"/>
      <c r="M225" s="190" t="s">
        <v>1</v>
      </c>
      <c r="N225" s="191" t="s">
        <v>42</v>
      </c>
      <c r="O225" s="68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125</v>
      </c>
      <c r="AT225" s="194" t="s">
        <v>120</v>
      </c>
      <c r="AU225" s="194" t="s">
        <v>87</v>
      </c>
      <c r="AY225" s="14" t="s">
        <v>117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4" t="s">
        <v>85</v>
      </c>
      <c r="BK225" s="195">
        <f>ROUND(I225*H225,2)</f>
        <v>0</v>
      </c>
      <c r="BL225" s="14" t="s">
        <v>125</v>
      </c>
      <c r="BM225" s="194" t="s">
        <v>333</v>
      </c>
    </row>
    <row r="226" spans="1:65" s="2" customFormat="1" ht="38.4">
      <c r="A226" s="31"/>
      <c r="B226" s="32"/>
      <c r="C226" s="33"/>
      <c r="D226" s="196" t="s">
        <v>127</v>
      </c>
      <c r="E226" s="33"/>
      <c r="F226" s="197" t="s">
        <v>334</v>
      </c>
      <c r="G226" s="33"/>
      <c r="H226" s="33"/>
      <c r="I226" s="198"/>
      <c r="J226" s="33"/>
      <c r="K226" s="33"/>
      <c r="L226" s="36"/>
      <c r="M226" s="199"/>
      <c r="N226" s="200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127</v>
      </c>
      <c r="AU226" s="14" t="s">
        <v>87</v>
      </c>
    </row>
    <row r="227" spans="1:65" s="2" customFormat="1" ht="19.2">
      <c r="A227" s="31"/>
      <c r="B227" s="32"/>
      <c r="C227" s="33"/>
      <c r="D227" s="196" t="s">
        <v>214</v>
      </c>
      <c r="E227" s="33"/>
      <c r="F227" s="201" t="s">
        <v>244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214</v>
      </c>
      <c r="AU227" s="14" t="s">
        <v>87</v>
      </c>
    </row>
    <row r="228" spans="1:65" s="2" customFormat="1" ht="21.75" customHeight="1">
      <c r="A228" s="31"/>
      <c r="B228" s="32"/>
      <c r="C228" s="183" t="s">
        <v>335</v>
      </c>
      <c r="D228" s="183" t="s">
        <v>120</v>
      </c>
      <c r="E228" s="184" t="s">
        <v>336</v>
      </c>
      <c r="F228" s="185" t="s">
        <v>337</v>
      </c>
      <c r="G228" s="186" t="s">
        <v>211</v>
      </c>
      <c r="H228" s="187">
        <v>20</v>
      </c>
      <c r="I228" s="188"/>
      <c r="J228" s="189">
        <f>ROUND(I228*H228,2)</f>
        <v>0</v>
      </c>
      <c r="K228" s="185" t="s">
        <v>124</v>
      </c>
      <c r="L228" s="36"/>
      <c r="M228" s="190" t="s">
        <v>1</v>
      </c>
      <c r="N228" s="191" t="s">
        <v>42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125</v>
      </c>
      <c r="AT228" s="194" t="s">
        <v>120</v>
      </c>
      <c r="AU228" s="194" t="s">
        <v>87</v>
      </c>
      <c r="AY228" s="14" t="s">
        <v>117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85</v>
      </c>
      <c r="BK228" s="195">
        <f>ROUND(I228*H228,2)</f>
        <v>0</v>
      </c>
      <c r="BL228" s="14" t="s">
        <v>125</v>
      </c>
      <c r="BM228" s="194" t="s">
        <v>338</v>
      </c>
    </row>
    <row r="229" spans="1:65" s="2" customFormat="1" ht="38.4">
      <c r="A229" s="31"/>
      <c r="B229" s="32"/>
      <c r="C229" s="33"/>
      <c r="D229" s="196" t="s">
        <v>127</v>
      </c>
      <c r="E229" s="33"/>
      <c r="F229" s="197" t="s">
        <v>339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127</v>
      </c>
      <c r="AU229" s="14" t="s">
        <v>87</v>
      </c>
    </row>
    <row r="230" spans="1:65" s="2" customFormat="1" ht="19.2">
      <c r="A230" s="31"/>
      <c r="B230" s="32"/>
      <c r="C230" s="33"/>
      <c r="D230" s="196" t="s">
        <v>214</v>
      </c>
      <c r="E230" s="33"/>
      <c r="F230" s="201" t="s">
        <v>215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214</v>
      </c>
      <c r="AU230" s="14" t="s">
        <v>87</v>
      </c>
    </row>
    <row r="231" spans="1:65" s="2" customFormat="1" ht="21.75" customHeight="1">
      <c r="A231" s="31"/>
      <c r="B231" s="32"/>
      <c r="C231" s="183" t="s">
        <v>340</v>
      </c>
      <c r="D231" s="183" t="s">
        <v>120</v>
      </c>
      <c r="E231" s="184" t="s">
        <v>341</v>
      </c>
      <c r="F231" s="185" t="s">
        <v>342</v>
      </c>
      <c r="G231" s="186" t="s">
        <v>211</v>
      </c>
      <c r="H231" s="187">
        <v>20</v>
      </c>
      <c r="I231" s="188"/>
      <c r="J231" s="189">
        <f>ROUND(I231*H231,2)</f>
        <v>0</v>
      </c>
      <c r="K231" s="185" t="s">
        <v>124</v>
      </c>
      <c r="L231" s="36"/>
      <c r="M231" s="190" t="s">
        <v>1</v>
      </c>
      <c r="N231" s="191" t="s">
        <v>42</v>
      </c>
      <c r="O231" s="68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125</v>
      </c>
      <c r="AT231" s="194" t="s">
        <v>120</v>
      </c>
      <c r="AU231" s="194" t="s">
        <v>87</v>
      </c>
      <c r="AY231" s="14" t="s">
        <v>117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4" t="s">
        <v>85</v>
      </c>
      <c r="BK231" s="195">
        <f>ROUND(I231*H231,2)</f>
        <v>0</v>
      </c>
      <c r="BL231" s="14" t="s">
        <v>125</v>
      </c>
      <c r="BM231" s="194" t="s">
        <v>343</v>
      </c>
    </row>
    <row r="232" spans="1:65" s="2" customFormat="1" ht="38.4">
      <c r="A232" s="31"/>
      <c r="B232" s="32"/>
      <c r="C232" s="33"/>
      <c r="D232" s="196" t="s">
        <v>127</v>
      </c>
      <c r="E232" s="33"/>
      <c r="F232" s="197" t="s">
        <v>344</v>
      </c>
      <c r="G232" s="33"/>
      <c r="H232" s="33"/>
      <c r="I232" s="198"/>
      <c r="J232" s="33"/>
      <c r="K232" s="33"/>
      <c r="L232" s="36"/>
      <c r="M232" s="199"/>
      <c r="N232" s="200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127</v>
      </c>
      <c r="AU232" s="14" t="s">
        <v>87</v>
      </c>
    </row>
    <row r="233" spans="1:65" s="2" customFormat="1" ht="19.2">
      <c r="A233" s="31"/>
      <c r="B233" s="32"/>
      <c r="C233" s="33"/>
      <c r="D233" s="196" t="s">
        <v>214</v>
      </c>
      <c r="E233" s="33"/>
      <c r="F233" s="201" t="s">
        <v>221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214</v>
      </c>
      <c r="AU233" s="14" t="s">
        <v>87</v>
      </c>
    </row>
    <row r="234" spans="1:65" s="2" customFormat="1" ht="21.75" customHeight="1">
      <c r="A234" s="31"/>
      <c r="B234" s="32"/>
      <c r="C234" s="183" t="s">
        <v>345</v>
      </c>
      <c r="D234" s="183" t="s">
        <v>120</v>
      </c>
      <c r="E234" s="184" t="s">
        <v>346</v>
      </c>
      <c r="F234" s="185" t="s">
        <v>347</v>
      </c>
      <c r="G234" s="186" t="s">
        <v>211</v>
      </c>
      <c r="H234" s="187">
        <v>20</v>
      </c>
      <c r="I234" s="188"/>
      <c r="J234" s="189">
        <f>ROUND(I234*H234,2)</f>
        <v>0</v>
      </c>
      <c r="K234" s="185" t="s">
        <v>124</v>
      </c>
      <c r="L234" s="36"/>
      <c r="M234" s="190" t="s">
        <v>1</v>
      </c>
      <c r="N234" s="191" t="s">
        <v>42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125</v>
      </c>
      <c r="AT234" s="194" t="s">
        <v>120</v>
      </c>
      <c r="AU234" s="194" t="s">
        <v>87</v>
      </c>
      <c r="AY234" s="14" t="s">
        <v>117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85</v>
      </c>
      <c r="BK234" s="195">
        <f>ROUND(I234*H234,2)</f>
        <v>0</v>
      </c>
      <c r="BL234" s="14" t="s">
        <v>125</v>
      </c>
      <c r="BM234" s="194" t="s">
        <v>348</v>
      </c>
    </row>
    <row r="235" spans="1:65" s="2" customFormat="1" ht="38.4">
      <c r="A235" s="31"/>
      <c r="B235" s="32"/>
      <c r="C235" s="33"/>
      <c r="D235" s="196" t="s">
        <v>127</v>
      </c>
      <c r="E235" s="33"/>
      <c r="F235" s="197" t="s">
        <v>349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127</v>
      </c>
      <c r="AU235" s="14" t="s">
        <v>87</v>
      </c>
    </row>
    <row r="236" spans="1:65" s="2" customFormat="1" ht="19.2">
      <c r="A236" s="31"/>
      <c r="B236" s="32"/>
      <c r="C236" s="33"/>
      <c r="D236" s="196" t="s">
        <v>214</v>
      </c>
      <c r="E236" s="33"/>
      <c r="F236" s="201" t="s">
        <v>227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214</v>
      </c>
      <c r="AU236" s="14" t="s">
        <v>87</v>
      </c>
    </row>
    <row r="237" spans="1:65" s="2" customFormat="1" ht="21.75" customHeight="1">
      <c r="A237" s="31"/>
      <c r="B237" s="32"/>
      <c r="C237" s="183" t="s">
        <v>350</v>
      </c>
      <c r="D237" s="183" t="s">
        <v>120</v>
      </c>
      <c r="E237" s="184" t="s">
        <v>351</v>
      </c>
      <c r="F237" s="185" t="s">
        <v>352</v>
      </c>
      <c r="G237" s="186" t="s">
        <v>211</v>
      </c>
      <c r="H237" s="187">
        <v>20</v>
      </c>
      <c r="I237" s="188"/>
      <c r="J237" s="189">
        <f>ROUND(I237*H237,2)</f>
        <v>0</v>
      </c>
      <c r="K237" s="185" t="s">
        <v>124</v>
      </c>
      <c r="L237" s="36"/>
      <c r="M237" s="190" t="s">
        <v>1</v>
      </c>
      <c r="N237" s="191" t="s">
        <v>42</v>
      </c>
      <c r="O237" s="68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4" t="s">
        <v>125</v>
      </c>
      <c r="AT237" s="194" t="s">
        <v>120</v>
      </c>
      <c r="AU237" s="194" t="s">
        <v>87</v>
      </c>
      <c r="AY237" s="14" t="s">
        <v>117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4" t="s">
        <v>85</v>
      </c>
      <c r="BK237" s="195">
        <f>ROUND(I237*H237,2)</f>
        <v>0</v>
      </c>
      <c r="BL237" s="14" t="s">
        <v>125</v>
      </c>
      <c r="BM237" s="194" t="s">
        <v>353</v>
      </c>
    </row>
    <row r="238" spans="1:65" s="2" customFormat="1" ht="38.4">
      <c r="A238" s="31"/>
      <c r="B238" s="32"/>
      <c r="C238" s="33"/>
      <c r="D238" s="196" t="s">
        <v>127</v>
      </c>
      <c r="E238" s="33"/>
      <c r="F238" s="197" t="s">
        <v>354</v>
      </c>
      <c r="G238" s="33"/>
      <c r="H238" s="33"/>
      <c r="I238" s="198"/>
      <c r="J238" s="33"/>
      <c r="K238" s="33"/>
      <c r="L238" s="36"/>
      <c r="M238" s="199"/>
      <c r="N238" s="200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127</v>
      </c>
      <c r="AU238" s="14" t="s">
        <v>87</v>
      </c>
    </row>
    <row r="239" spans="1:65" s="2" customFormat="1" ht="19.2">
      <c r="A239" s="31"/>
      <c r="B239" s="32"/>
      <c r="C239" s="33"/>
      <c r="D239" s="196" t="s">
        <v>214</v>
      </c>
      <c r="E239" s="33"/>
      <c r="F239" s="201" t="s">
        <v>232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214</v>
      </c>
      <c r="AU239" s="14" t="s">
        <v>87</v>
      </c>
    </row>
    <row r="240" spans="1:65" s="2" customFormat="1" ht="21.75" customHeight="1">
      <c r="A240" s="31"/>
      <c r="B240" s="32"/>
      <c r="C240" s="183" t="s">
        <v>355</v>
      </c>
      <c r="D240" s="183" t="s">
        <v>120</v>
      </c>
      <c r="E240" s="184" t="s">
        <v>356</v>
      </c>
      <c r="F240" s="185" t="s">
        <v>357</v>
      </c>
      <c r="G240" s="186" t="s">
        <v>211</v>
      </c>
      <c r="H240" s="187">
        <v>20</v>
      </c>
      <c r="I240" s="188"/>
      <c r="J240" s="189">
        <f>ROUND(I240*H240,2)</f>
        <v>0</v>
      </c>
      <c r="K240" s="185" t="s">
        <v>124</v>
      </c>
      <c r="L240" s="36"/>
      <c r="M240" s="190" t="s">
        <v>1</v>
      </c>
      <c r="N240" s="191" t="s">
        <v>42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125</v>
      </c>
      <c r="AT240" s="194" t="s">
        <v>120</v>
      </c>
      <c r="AU240" s="194" t="s">
        <v>87</v>
      </c>
      <c r="AY240" s="14" t="s">
        <v>117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85</v>
      </c>
      <c r="BK240" s="195">
        <f>ROUND(I240*H240,2)</f>
        <v>0</v>
      </c>
      <c r="BL240" s="14" t="s">
        <v>125</v>
      </c>
      <c r="BM240" s="194" t="s">
        <v>358</v>
      </c>
    </row>
    <row r="241" spans="1:65" s="2" customFormat="1" ht="38.4">
      <c r="A241" s="31"/>
      <c r="B241" s="32"/>
      <c r="C241" s="33"/>
      <c r="D241" s="196" t="s">
        <v>127</v>
      </c>
      <c r="E241" s="33"/>
      <c r="F241" s="197" t="s">
        <v>359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127</v>
      </c>
      <c r="AU241" s="14" t="s">
        <v>87</v>
      </c>
    </row>
    <row r="242" spans="1:65" s="2" customFormat="1" ht="19.2">
      <c r="A242" s="31"/>
      <c r="B242" s="32"/>
      <c r="C242" s="33"/>
      <c r="D242" s="196" t="s">
        <v>214</v>
      </c>
      <c r="E242" s="33"/>
      <c r="F242" s="201" t="s">
        <v>238</v>
      </c>
      <c r="G242" s="33"/>
      <c r="H242" s="33"/>
      <c r="I242" s="198"/>
      <c r="J242" s="33"/>
      <c r="K242" s="33"/>
      <c r="L242" s="36"/>
      <c r="M242" s="199"/>
      <c r="N242" s="200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214</v>
      </c>
      <c r="AU242" s="14" t="s">
        <v>87</v>
      </c>
    </row>
    <row r="243" spans="1:65" s="2" customFormat="1" ht="16.5" customHeight="1">
      <c r="A243" s="31"/>
      <c r="B243" s="32"/>
      <c r="C243" s="183" t="s">
        <v>360</v>
      </c>
      <c r="D243" s="183" t="s">
        <v>120</v>
      </c>
      <c r="E243" s="184" t="s">
        <v>361</v>
      </c>
      <c r="F243" s="185" t="s">
        <v>362</v>
      </c>
      <c r="G243" s="186" t="s">
        <v>211</v>
      </c>
      <c r="H243" s="187">
        <v>20</v>
      </c>
      <c r="I243" s="188"/>
      <c r="J243" s="189">
        <f>ROUND(I243*H243,2)</f>
        <v>0</v>
      </c>
      <c r="K243" s="185" t="s">
        <v>124</v>
      </c>
      <c r="L243" s="36"/>
      <c r="M243" s="190" t="s">
        <v>1</v>
      </c>
      <c r="N243" s="191" t="s">
        <v>42</v>
      </c>
      <c r="O243" s="68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4" t="s">
        <v>125</v>
      </c>
      <c r="AT243" s="194" t="s">
        <v>120</v>
      </c>
      <c r="AU243" s="194" t="s">
        <v>87</v>
      </c>
      <c r="AY243" s="14" t="s">
        <v>117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4" t="s">
        <v>85</v>
      </c>
      <c r="BK243" s="195">
        <f>ROUND(I243*H243,2)</f>
        <v>0</v>
      </c>
      <c r="BL243" s="14" t="s">
        <v>125</v>
      </c>
      <c r="BM243" s="194" t="s">
        <v>363</v>
      </c>
    </row>
    <row r="244" spans="1:65" s="2" customFormat="1" ht="38.4">
      <c r="A244" s="31"/>
      <c r="B244" s="32"/>
      <c r="C244" s="33"/>
      <c r="D244" s="196" t="s">
        <v>127</v>
      </c>
      <c r="E244" s="33"/>
      <c r="F244" s="197" t="s">
        <v>364</v>
      </c>
      <c r="G244" s="33"/>
      <c r="H244" s="33"/>
      <c r="I244" s="198"/>
      <c r="J244" s="33"/>
      <c r="K244" s="33"/>
      <c r="L244" s="36"/>
      <c r="M244" s="199"/>
      <c r="N244" s="200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127</v>
      </c>
      <c r="AU244" s="14" t="s">
        <v>87</v>
      </c>
    </row>
    <row r="245" spans="1:65" s="2" customFormat="1" ht="19.2">
      <c r="A245" s="31"/>
      <c r="B245" s="32"/>
      <c r="C245" s="33"/>
      <c r="D245" s="196" t="s">
        <v>214</v>
      </c>
      <c r="E245" s="33"/>
      <c r="F245" s="201" t="s">
        <v>244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214</v>
      </c>
      <c r="AU245" s="14" t="s">
        <v>87</v>
      </c>
    </row>
    <row r="246" spans="1:65" s="2" customFormat="1" ht="21.75" customHeight="1">
      <c r="A246" s="31"/>
      <c r="B246" s="32"/>
      <c r="C246" s="183" t="s">
        <v>365</v>
      </c>
      <c r="D246" s="183" t="s">
        <v>120</v>
      </c>
      <c r="E246" s="184" t="s">
        <v>366</v>
      </c>
      <c r="F246" s="185" t="s">
        <v>367</v>
      </c>
      <c r="G246" s="186" t="s">
        <v>211</v>
      </c>
      <c r="H246" s="187">
        <v>20</v>
      </c>
      <c r="I246" s="188"/>
      <c r="J246" s="189">
        <f>ROUND(I246*H246,2)</f>
        <v>0</v>
      </c>
      <c r="K246" s="185" t="s">
        <v>124</v>
      </c>
      <c r="L246" s="36"/>
      <c r="M246" s="190" t="s">
        <v>1</v>
      </c>
      <c r="N246" s="191" t="s">
        <v>42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125</v>
      </c>
      <c r="AT246" s="194" t="s">
        <v>120</v>
      </c>
      <c r="AU246" s="194" t="s">
        <v>87</v>
      </c>
      <c r="AY246" s="14" t="s">
        <v>117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85</v>
      </c>
      <c r="BK246" s="195">
        <f>ROUND(I246*H246,2)</f>
        <v>0</v>
      </c>
      <c r="BL246" s="14" t="s">
        <v>125</v>
      </c>
      <c r="BM246" s="194" t="s">
        <v>368</v>
      </c>
    </row>
    <row r="247" spans="1:65" s="2" customFormat="1" ht="38.4">
      <c r="A247" s="31"/>
      <c r="B247" s="32"/>
      <c r="C247" s="33"/>
      <c r="D247" s="196" t="s">
        <v>127</v>
      </c>
      <c r="E247" s="33"/>
      <c r="F247" s="197" t="s">
        <v>369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127</v>
      </c>
      <c r="AU247" s="14" t="s">
        <v>87</v>
      </c>
    </row>
    <row r="248" spans="1:65" s="2" customFormat="1" ht="19.2">
      <c r="A248" s="31"/>
      <c r="B248" s="32"/>
      <c r="C248" s="33"/>
      <c r="D248" s="196" t="s">
        <v>214</v>
      </c>
      <c r="E248" s="33"/>
      <c r="F248" s="201" t="s">
        <v>215</v>
      </c>
      <c r="G248" s="33"/>
      <c r="H248" s="33"/>
      <c r="I248" s="198"/>
      <c r="J248" s="33"/>
      <c r="K248" s="33"/>
      <c r="L248" s="36"/>
      <c r="M248" s="199"/>
      <c r="N248" s="200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214</v>
      </c>
      <c r="AU248" s="14" t="s">
        <v>87</v>
      </c>
    </row>
    <row r="249" spans="1:65" s="2" customFormat="1" ht="21.75" customHeight="1">
      <c r="A249" s="31"/>
      <c r="B249" s="32"/>
      <c r="C249" s="183" t="s">
        <v>370</v>
      </c>
      <c r="D249" s="183" t="s">
        <v>120</v>
      </c>
      <c r="E249" s="184" t="s">
        <v>371</v>
      </c>
      <c r="F249" s="185" t="s">
        <v>372</v>
      </c>
      <c r="G249" s="186" t="s">
        <v>211</v>
      </c>
      <c r="H249" s="187">
        <v>20</v>
      </c>
      <c r="I249" s="188"/>
      <c r="J249" s="189">
        <f>ROUND(I249*H249,2)</f>
        <v>0</v>
      </c>
      <c r="K249" s="185" t="s">
        <v>124</v>
      </c>
      <c r="L249" s="36"/>
      <c r="M249" s="190" t="s">
        <v>1</v>
      </c>
      <c r="N249" s="191" t="s">
        <v>42</v>
      </c>
      <c r="O249" s="68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4" t="s">
        <v>125</v>
      </c>
      <c r="AT249" s="194" t="s">
        <v>120</v>
      </c>
      <c r="AU249" s="194" t="s">
        <v>87</v>
      </c>
      <c r="AY249" s="14" t="s">
        <v>117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4" t="s">
        <v>85</v>
      </c>
      <c r="BK249" s="195">
        <f>ROUND(I249*H249,2)</f>
        <v>0</v>
      </c>
      <c r="BL249" s="14" t="s">
        <v>125</v>
      </c>
      <c r="BM249" s="194" t="s">
        <v>373</v>
      </c>
    </row>
    <row r="250" spans="1:65" s="2" customFormat="1" ht="38.4">
      <c r="A250" s="31"/>
      <c r="B250" s="32"/>
      <c r="C250" s="33"/>
      <c r="D250" s="196" t="s">
        <v>127</v>
      </c>
      <c r="E250" s="33"/>
      <c r="F250" s="197" t="s">
        <v>374</v>
      </c>
      <c r="G250" s="33"/>
      <c r="H250" s="33"/>
      <c r="I250" s="198"/>
      <c r="J250" s="33"/>
      <c r="K250" s="33"/>
      <c r="L250" s="36"/>
      <c r="M250" s="199"/>
      <c r="N250" s="200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127</v>
      </c>
      <c r="AU250" s="14" t="s">
        <v>87</v>
      </c>
    </row>
    <row r="251" spans="1:65" s="2" customFormat="1" ht="19.2">
      <c r="A251" s="31"/>
      <c r="B251" s="32"/>
      <c r="C251" s="33"/>
      <c r="D251" s="196" t="s">
        <v>214</v>
      </c>
      <c r="E251" s="33"/>
      <c r="F251" s="201" t="s">
        <v>221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214</v>
      </c>
      <c r="AU251" s="14" t="s">
        <v>87</v>
      </c>
    </row>
    <row r="252" spans="1:65" s="2" customFormat="1" ht="21.75" customHeight="1">
      <c r="A252" s="31"/>
      <c r="B252" s="32"/>
      <c r="C252" s="183" t="s">
        <v>375</v>
      </c>
      <c r="D252" s="183" t="s">
        <v>120</v>
      </c>
      <c r="E252" s="184" t="s">
        <v>376</v>
      </c>
      <c r="F252" s="185" t="s">
        <v>377</v>
      </c>
      <c r="G252" s="186" t="s">
        <v>211</v>
      </c>
      <c r="H252" s="187">
        <v>20</v>
      </c>
      <c r="I252" s="188"/>
      <c r="J252" s="189">
        <f>ROUND(I252*H252,2)</f>
        <v>0</v>
      </c>
      <c r="K252" s="185" t="s">
        <v>124</v>
      </c>
      <c r="L252" s="36"/>
      <c r="M252" s="190" t="s">
        <v>1</v>
      </c>
      <c r="N252" s="191" t="s">
        <v>42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125</v>
      </c>
      <c r="AT252" s="194" t="s">
        <v>120</v>
      </c>
      <c r="AU252" s="194" t="s">
        <v>87</v>
      </c>
      <c r="AY252" s="14" t="s">
        <v>117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85</v>
      </c>
      <c r="BK252" s="195">
        <f>ROUND(I252*H252,2)</f>
        <v>0</v>
      </c>
      <c r="BL252" s="14" t="s">
        <v>125</v>
      </c>
      <c r="BM252" s="194" t="s">
        <v>378</v>
      </c>
    </row>
    <row r="253" spans="1:65" s="2" customFormat="1" ht="38.4">
      <c r="A253" s="31"/>
      <c r="B253" s="32"/>
      <c r="C253" s="33"/>
      <c r="D253" s="196" t="s">
        <v>127</v>
      </c>
      <c r="E253" s="33"/>
      <c r="F253" s="197" t="s">
        <v>379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127</v>
      </c>
      <c r="AU253" s="14" t="s">
        <v>87</v>
      </c>
    </row>
    <row r="254" spans="1:65" s="2" customFormat="1" ht="19.2">
      <c r="A254" s="31"/>
      <c r="B254" s="32"/>
      <c r="C254" s="33"/>
      <c r="D254" s="196" t="s">
        <v>214</v>
      </c>
      <c r="E254" s="33"/>
      <c r="F254" s="201" t="s">
        <v>227</v>
      </c>
      <c r="G254" s="33"/>
      <c r="H254" s="33"/>
      <c r="I254" s="198"/>
      <c r="J254" s="33"/>
      <c r="K254" s="33"/>
      <c r="L254" s="36"/>
      <c r="M254" s="199"/>
      <c r="N254" s="200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214</v>
      </c>
      <c r="AU254" s="14" t="s">
        <v>87</v>
      </c>
    </row>
    <row r="255" spans="1:65" s="2" customFormat="1" ht="21.75" customHeight="1">
      <c r="A255" s="31"/>
      <c r="B255" s="32"/>
      <c r="C255" s="183" t="s">
        <v>380</v>
      </c>
      <c r="D255" s="183" t="s">
        <v>120</v>
      </c>
      <c r="E255" s="184" t="s">
        <v>381</v>
      </c>
      <c r="F255" s="185" t="s">
        <v>382</v>
      </c>
      <c r="G255" s="186" t="s">
        <v>211</v>
      </c>
      <c r="H255" s="187">
        <v>20</v>
      </c>
      <c r="I255" s="188"/>
      <c r="J255" s="189">
        <f>ROUND(I255*H255,2)</f>
        <v>0</v>
      </c>
      <c r="K255" s="185" t="s">
        <v>124</v>
      </c>
      <c r="L255" s="36"/>
      <c r="M255" s="190" t="s">
        <v>1</v>
      </c>
      <c r="N255" s="191" t="s">
        <v>42</v>
      </c>
      <c r="O255" s="68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4" t="s">
        <v>125</v>
      </c>
      <c r="AT255" s="194" t="s">
        <v>120</v>
      </c>
      <c r="AU255" s="194" t="s">
        <v>87</v>
      </c>
      <c r="AY255" s="14" t="s">
        <v>117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4" t="s">
        <v>85</v>
      </c>
      <c r="BK255" s="195">
        <f>ROUND(I255*H255,2)</f>
        <v>0</v>
      </c>
      <c r="BL255" s="14" t="s">
        <v>125</v>
      </c>
      <c r="BM255" s="194" t="s">
        <v>383</v>
      </c>
    </row>
    <row r="256" spans="1:65" s="2" customFormat="1" ht="38.4">
      <c r="A256" s="31"/>
      <c r="B256" s="32"/>
      <c r="C256" s="33"/>
      <c r="D256" s="196" t="s">
        <v>127</v>
      </c>
      <c r="E256" s="33"/>
      <c r="F256" s="197" t="s">
        <v>384</v>
      </c>
      <c r="G256" s="33"/>
      <c r="H256" s="33"/>
      <c r="I256" s="198"/>
      <c r="J256" s="33"/>
      <c r="K256" s="33"/>
      <c r="L256" s="36"/>
      <c r="M256" s="199"/>
      <c r="N256" s="200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127</v>
      </c>
      <c r="AU256" s="14" t="s">
        <v>87</v>
      </c>
    </row>
    <row r="257" spans="1:65" s="2" customFormat="1" ht="19.2">
      <c r="A257" s="31"/>
      <c r="B257" s="32"/>
      <c r="C257" s="33"/>
      <c r="D257" s="196" t="s">
        <v>214</v>
      </c>
      <c r="E257" s="33"/>
      <c r="F257" s="201" t="s">
        <v>232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214</v>
      </c>
      <c r="AU257" s="14" t="s">
        <v>87</v>
      </c>
    </row>
    <row r="258" spans="1:65" s="2" customFormat="1" ht="21.75" customHeight="1">
      <c r="A258" s="31"/>
      <c r="B258" s="32"/>
      <c r="C258" s="183" t="s">
        <v>385</v>
      </c>
      <c r="D258" s="183" t="s">
        <v>120</v>
      </c>
      <c r="E258" s="184" t="s">
        <v>386</v>
      </c>
      <c r="F258" s="185" t="s">
        <v>387</v>
      </c>
      <c r="G258" s="186" t="s">
        <v>211</v>
      </c>
      <c r="H258" s="187">
        <v>20</v>
      </c>
      <c r="I258" s="188"/>
      <c r="J258" s="189">
        <f>ROUND(I258*H258,2)</f>
        <v>0</v>
      </c>
      <c r="K258" s="185" t="s">
        <v>124</v>
      </c>
      <c r="L258" s="36"/>
      <c r="M258" s="190" t="s">
        <v>1</v>
      </c>
      <c r="N258" s="191" t="s">
        <v>42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125</v>
      </c>
      <c r="AT258" s="194" t="s">
        <v>120</v>
      </c>
      <c r="AU258" s="194" t="s">
        <v>87</v>
      </c>
      <c r="AY258" s="14" t="s">
        <v>117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85</v>
      </c>
      <c r="BK258" s="195">
        <f>ROUND(I258*H258,2)</f>
        <v>0</v>
      </c>
      <c r="BL258" s="14" t="s">
        <v>125</v>
      </c>
      <c r="BM258" s="194" t="s">
        <v>388</v>
      </c>
    </row>
    <row r="259" spans="1:65" s="2" customFormat="1" ht="38.4">
      <c r="A259" s="31"/>
      <c r="B259" s="32"/>
      <c r="C259" s="33"/>
      <c r="D259" s="196" t="s">
        <v>127</v>
      </c>
      <c r="E259" s="33"/>
      <c r="F259" s="197" t="s">
        <v>389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127</v>
      </c>
      <c r="AU259" s="14" t="s">
        <v>87</v>
      </c>
    </row>
    <row r="260" spans="1:65" s="2" customFormat="1" ht="19.2">
      <c r="A260" s="31"/>
      <c r="B260" s="32"/>
      <c r="C260" s="33"/>
      <c r="D260" s="196" t="s">
        <v>214</v>
      </c>
      <c r="E260" s="33"/>
      <c r="F260" s="201" t="s">
        <v>238</v>
      </c>
      <c r="G260" s="33"/>
      <c r="H260" s="33"/>
      <c r="I260" s="198"/>
      <c r="J260" s="33"/>
      <c r="K260" s="33"/>
      <c r="L260" s="36"/>
      <c r="M260" s="199"/>
      <c r="N260" s="200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214</v>
      </c>
      <c r="AU260" s="14" t="s">
        <v>87</v>
      </c>
    </row>
    <row r="261" spans="1:65" s="2" customFormat="1" ht="16.5" customHeight="1">
      <c r="A261" s="31"/>
      <c r="B261" s="32"/>
      <c r="C261" s="183" t="s">
        <v>390</v>
      </c>
      <c r="D261" s="183" t="s">
        <v>120</v>
      </c>
      <c r="E261" s="184" t="s">
        <v>391</v>
      </c>
      <c r="F261" s="185" t="s">
        <v>392</v>
      </c>
      <c r="G261" s="186" t="s">
        <v>211</v>
      </c>
      <c r="H261" s="187">
        <v>20</v>
      </c>
      <c r="I261" s="188"/>
      <c r="J261" s="189">
        <f>ROUND(I261*H261,2)</f>
        <v>0</v>
      </c>
      <c r="K261" s="185" t="s">
        <v>124</v>
      </c>
      <c r="L261" s="36"/>
      <c r="M261" s="190" t="s">
        <v>1</v>
      </c>
      <c r="N261" s="191" t="s">
        <v>42</v>
      </c>
      <c r="O261" s="68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4" t="s">
        <v>125</v>
      </c>
      <c r="AT261" s="194" t="s">
        <v>120</v>
      </c>
      <c r="AU261" s="194" t="s">
        <v>87</v>
      </c>
      <c r="AY261" s="14" t="s">
        <v>117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4" t="s">
        <v>85</v>
      </c>
      <c r="BK261" s="195">
        <f>ROUND(I261*H261,2)</f>
        <v>0</v>
      </c>
      <c r="BL261" s="14" t="s">
        <v>125</v>
      </c>
      <c r="BM261" s="194" t="s">
        <v>393</v>
      </c>
    </row>
    <row r="262" spans="1:65" s="2" customFormat="1" ht="38.4">
      <c r="A262" s="31"/>
      <c r="B262" s="32"/>
      <c r="C262" s="33"/>
      <c r="D262" s="196" t="s">
        <v>127</v>
      </c>
      <c r="E262" s="33"/>
      <c r="F262" s="197" t="s">
        <v>394</v>
      </c>
      <c r="G262" s="33"/>
      <c r="H262" s="33"/>
      <c r="I262" s="198"/>
      <c r="J262" s="33"/>
      <c r="K262" s="33"/>
      <c r="L262" s="36"/>
      <c r="M262" s="199"/>
      <c r="N262" s="200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127</v>
      </c>
      <c r="AU262" s="14" t="s">
        <v>87</v>
      </c>
    </row>
    <row r="263" spans="1:65" s="2" customFormat="1" ht="19.2">
      <c r="A263" s="31"/>
      <c r="B263" s="32"/>
      <c r="C263" s="33"/>
      <c r="D263" s="196" t="s">
        <v>214</v>
      </c>
      <c r="E263" s="33"/>
      <c r="F263" s="201" t="s">
        <v>244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214</v>
      </c>
      <c r="AU263" s="14" t="s">
        <v>87</v>
      </c>
    </row>
    <row r="264" spans="1:65" s="2" customFormat="1" ht="16.5" customHeight="1">
      <c r="A264" s="31"/>
      <c r="B264" s="32"/>
      <c r="C264" s="183" t="s">
        <v>395</v>
      </c>
      <c r="D264" s="183" t="s">
        <v>120</v>
      </c>
      <c r="E264" s="184" t="s">
        <v>396</v>
      </c>
      <c r="F264" s="185" t="s">
        <v>397</v>
      </c>
      <c r="G264" s="186" t="s">
        <v>211</v>
      </c>
      <c r="H264" s="187">
        <v>30</v>
      </c>
      <c r="I264" s="188"/>
      <c r="J264" s="189">
        <f>ROUND(I264*H264,2)</f>
        <v>0</v>
      </c>
      <c r="K264" s="185" t="s">
        <v>124</v>
      </c>
      <c r="L264" s="36"/>
      <c r="M264" s="190" t="s">
        <v>1</v>
      </c>
      <c r="N264" s="191" t="s">
        <v>42</v>
      </c>
      <c r="O264" s="68"/>
      <c r="P264" s="192">
        <f>O264*H264</f>
        <v>0</v>
      </c>
      <c r="Q264" s="192">
        <v>0</v>
      </c>
      <c r="R264" s="192">
        <f>Q264*H264</f>
        <v>0</v>
      </c>
      <c r="S264" s="192">
        <v>0</v>
      </c>
      <c r="T264" s="19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4" t="s">
        <v>125</v>
      </c>
      <c r="AT264" s="194" t="s">
        <v>120</v>
      </c>
      <c r="AU264" s="194" t="s">
        <v>87</v>
      </c>
      <c r="AY264" s="14" t="s">
        <v>117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4" t="s">
        <v>85</v>
      </c>
      <c r="BK264" s="195">
        <f>ROUND(I264*H264,2)</f>
        <v>0</v>
      </c>
      <c r="BL264" s="14" t="s">
        <v>125</v>
      </c>
      <c r="BM264" s="194" t="s">
        <v>398</v>
      </c>
    </row>
    <row r="265" spans="1:65" s="2" customFormat="1" ht="28.8">
      <c r="A265" s="31"/>
      <c r="B265" s="32"/>
      <c r="C265" s="33"/>
      <c r="D265" s="196" t="s">
        <v>127</v>
      </c>
      <c r="E265" s="33"/>
      <c r="F265" s="197" t="s">
        <v>399</v>
      </c>
      <c r="G265" s="33"/>
      <c r="H265" s="33"/>
      <c r="I265" s="198"/>
      <c r="J265" s="33"/>
      <c r="K265" s="33"/>
      <c r="L265" s="36"/>
      <c r="M265" s="199"/>
      <c r="N265" s="200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127</v>
      </c>
      <c r="AU265" s="14" t="s">
        <v>87</v>
      </c>
    </row>
    <row r="266" spans="1:65" s="2" customFormat="1" ht="16.5" customHeight="1">
      <c r="A266" s="31"/>
      <c r="B266" s="32"/>
      <c r="C266" s="183" t="s">
        <v>400</v>
      </c>
      <c r="D266" s="183" t="s">
        <v>120</v>
      </c>
      <c r="E266" s="184" t="s">
        <v>401</v>
      </c>
      <c r="F266" s="185" t="s">
        <v>402</v>
      </c>
      <c r="G266" s="186" t="s">
        <v>211</v>
      </c>
      <c r="H266" s="187">
        <v>30</v>
      </c>
      <c r="I266" s="188"/>
      <c r="J266" s="189">
        <f>ROUND(I266*H266,2)</f>
        <v>0</v>
      </c>
      <c r="K266" s="185" t="s">
        <v>124</v>
      </c>
      <c r="L266" s="36"/>
      <c r="M266" s="190" t="s">
        <v>1</v>
      </c>
      <c r="N266" s="191" t="s">
        <v>42</v>
      </c>
      <c r="O266" s="68"/>
      <c r="P266" s="192">
        <f>O266*H266</f>
        <v>0</v>
      </c>
      <c r="Q266" s="192">
        <v>0</v>
      </c>
      <c r="R266" s="192">
        <f>Q266*H266</f>
        <v>0</v>
      </c>
      <c r="S266" s="192">
        <v>0</v>
      </c>
      <c r="T266" s="19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4" t="s">
        <v>125</v>
      </c>
      <c r="AT266" s="194" t="s">
        <v>120</v>
      </c>
      <c r="AU266" s="194" t="s">
        <v>87</v>
      </c>
      <c r="AY266" s="14" t="s">
        <v>117</v>
      </c>
      <c r="BE266" s="195">
        <f>IF(N266="základní",J266,0)</f>
        <v>0</v>
      </c>
      <c r="BF266" s="195">
        <f>IF(N266="snížená",J266,0)</f>
        <v>0</v>
      </c>
      <c r="BG266" s="195">
        <f>IF(N266="zákl. přenesená",J266,0)</f>
        <v>0</v>
      </c>
      <c r="BH266" s="195">
        <f>IF(N266="sníž. přenesená",J266,0)</f>
        <v>0</v>
      </c>
      <c r="BI266" s="195">
        <f>IF(N266="nulová",J266,0)</f>
        <v>0</v>
      </c>
      <c r="BJ266" s="14" t="s">
        <v>85</v>
      </c>
      <c r="BK266" s="195">
        <f>ROUND(I266*H266,2)</f>
        <v>0</v>
      </c>
      <c r="BL266" s="14" t="s">
        <v>125</v>
      </c>
      <c r="BM266" s="194" t="s">
        <v>403</v>
      </c>
    </row>
    <row r="267" spans="1:65" s="2" customFormat="1" ht="28.8">
      <c r="A267" s="31"/>
      <c r="B267" s="32"/>
      <c r="C267" s="33"/>
      <c r="D267" s="196" t="s">
        <v>127</v>
      </c>
      <c r="E267" s="33"/>
      <c r="F267" s="197" t="s">
        <v>404</v>
      </c>
      <c r="G267" s="33"/>
      <c r="H267" s="33"/>
      <c r="I267" s="198"/>
      <c r="J267" s="33"/>
      <c r="K267" s="33"/>
      <c r="L267" s="36"/>
      <c r="M267" s="199"/>
      <c r="N267" s="200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127</v>
      </c>
      <c r="AU267" s="14" t="s">
        <v>87</v>
      </c>
    </row>
    <row r="268" spans="1:65" s="2" customFormat="1" ht="16.5" customHeight="1">
      <c r="A268" s="31"/>
      <c r="B268" s="32"/>
      <c r="C268" s="183" t="s">
        <v>405</v>
      </c>
      <c r="D268" s="183" t="s">
        <v>120</v>
      </c>
      <c r="E268" s="184" t="s">
        <v>406</v>
      </c>
      <c r="F268" s="185" t="s">
        <v>407</v>
      </c>
      <c r="G268" s="186" t="s">
        <v>211</v>
      </c>
      <c r="H268" s="187">
        <v>30</v>
      </c>
      <c r="I268" s="188"/>
      <c r="J268" s="189">
        <f>ROUND(I268*H268,2)</f>
        <v>0</v>
      </c>
      <c r="K268" s="185" t="s">
        <v>124</v>
      </c>
      <c r="L268" s="36"/>
      <c r="M268" s="190" t="s">
        <v>1</v>
      </c>
      <c r="N268" s="191" t="s">
        <v>42</v>
      </c>
      <c r="O268" s="68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125</v>
      </c>
      <c r="AT268" s="194" t="s">
        <v>120</v>
      </c>
      <c r="AU268" s="194" t="s">
        <v>87</v>
      </c>
      <c r="AY268" s="14" t="s">
        <v>117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4" t="s">
        <v>85</v>
      </c>
      <c r="BK268" s="195">
        <f>ROUND(I268*H268,2)</f>
        <v>0</v>
      </c>
      <c r="BL268" s="14" t="s">
        <v>125</v>
      </c>
      <c r="BM268" s="194" t="s">
        <v>408</v>
      </c>
    </row>
    <row r="269" spans="1:65" s="2" customFormat="1" ht="28.8">
      <c r="A269" s="31"/>
      <c r="B269" s="32"/>
      <c r="C269" s="33"/>
      <c r="D269" s="196" t="s">
        <v>127</v>
      </c>
      <c r="E269" s="33"/>
      <c r="F269" s="197" t="s">
        <v>409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127</v>
      </c>
      <c r="AU269" s="14" t="s">
        <v>87</v>
      </c>
    </row>
    <row r="270" spans="1:65" s="2" customFormat="1" ht="16.5" customHeight="1">
      <c r="A270" s="31"/>
      <c r="B270" s="32"/>
      <c r="C270" s="183" t="s">
        <v>410</v>
      </c>
      <c r="D270" s="183" t="s">
        <v>120</v>
      </c>
      <c r="E270" s="184" t="s">
        <v>411</v>
      </c>
      <c r="F270" s="185" t="s">
        <v>412</v>
      </c>
      <c r="G270" s="186" t="s">
        <v>211</v>
      </c>
      <c r="H270" s="187">
        <v>30</v>
      </c>
      <c r="I270" s="188"/>
      <c r="J270" s="189">
        <f>ROUND(I270*H270,2)</f>
        <v>0</v>
      </c>
      <c r="K270" s="185" t="s">
        <v>124</v>
      </c>
      <c r="L270" s="36"/>
      <c r="M270" s="190" t="s">
        <v>1</v>
      </c>
      <c r="N270" s="191" t="s">
        <v>42</v>
      </c>
      <c r="O270" s="68"/>
      <c r="P270" s="192">
        <f>O270*H270</f>
        <v>0</v>
      </c>
      <c r="Q270" s="192">
        <v>0</v>
      </c>
      <c r="R270" s="192">
        <f>Q270*H270</f>
        <v>0</v>
      </c>
      <c r="S270" s="192">
        <v>0</v>
      </c>
      <c r="T270" s="193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4" t="s">
        <v>125</v>
      </c>
      <c r="AT270" s="194" t="s">
        <v>120</v>
      </c>
      <c r="AU270" s="194" t="s">
        <v>87</v>
      </c>
      <c r="AY270" s="14" t="s">
        <v>117</v>
      </c>
      <c r="BE270" s="195">
        <f>IF(N270="základní",J270,0)</f>
        <v>0</v>
      </c>
      <c r="BF270" s="195">
        <f>IF(N270="snížená",J270,0)</f>
        <v>0</v>
      </c>
      <c r="BG270" s="195">
        <f>IF(N270="zákl. přenesená",J270,0)</f>
        <v>0</v>
      </c>
      <c r="BH270" s="195">
        <f>IF(N270="sníž. přenesená",J270,0)</f>
        <v>0</v>
      </c>
      <c r="BI270" s="195">
        <f>IF(N270="nulová",J270,0)</f>
        <v>0</v>
      </c>
      <c r="BJ270" s="14" t="s">
        <v>85</v>
      </c>
      <c r="BK270" s="195">
        <f>ROUND(I270*H270,2)</f>
        <v>0</v>
      </c>
      <c r="BL270" s="14" t="s">
        <v>125</v>
      </c>
      <c r="BM270" s="194" t="s">
        <v>413</v>
      </c>
    </row>
    <row r="271" spans="1:65" s="2" customFormat="1" ht="28.8">
      <c r="A271" s="31"/>
      <c r="B271" s="32"/>
      <c r="C271" s="33"/>
      <c r="D271" s="196" t="s">
        <v>127</v>
      </c>
      <c r="E271" s="33"/>
      <c r="F271" s="197" t="s">
        <v>414</v>
      </c>
      <c r="G271" s="33"/>
      <c r="H271" s="33"/>
      <c r="I271" s="198"/>
      <c r="J271" s="33"/>
      <c r="K271" s="33"/>
      <c r="L271" s="36"/>
      <c r="M271" s="199"/>
      <c r="N271" s="200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127</v>
      </c>
      <c r="AU271" s="14" t="s">
        <v>87</v>
      </c>
    </row>
    <row r="272" spans="1:65" s="2" customFormat="1" ht="16.5" customHeight="1">
      <c r="A272" s="31"/>
      <c r="B272" s="32"/>
      <c r="C272" s="183" t="s">
        <v>415</v>
      </c>
      <c r="D272" s="183" t="s">
        <v>120</v>
      </c>
      <c r="E272" s="184" t="s">
        <v>416</v>
      </c>
      <c r="F272" s="185" t="s">
        <v>417</v>
      </c>
      <c r="G272" s="186" t="s">
        <v>211</v>
      </c>
      <c r="H272" s="187">
        <v>30</v>
      </c>
      <c r="I272" s="188"/>
      <c r="J272" s="189">
        <f>ROUND(I272*H272,2)</f>
        <v>0</v>
      </c>
      <c r="K272" s="185" t="s">
        <v>124</v>
      </c>
      <c r="L272" s="36"/>
      <c r="M272" s="190" t="s">
        <v>1</v>
      </c>
      <c r="N272" s="191" t="s">
        <v>42</v>
      </c>
      <c r="O272" s="68"/>
      <c r="P272" s="192">
        <f>O272*H272</f>
        <v>0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4" t="s">
        <v>125</v>
      </c>
      <c r="AT272" s="194" t="s">
        <v>120</v>
      </c>
      <c r="AU272" s="194" t="s">
        <v>87</v>
      </c>
      <c r="AY272" s="14" t="s">
        <v>117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4" t="s">
        <v>85</v>
      </c>
      <c r="BK272" s="195">
        <f>ROUND(I272*H272,2)</f>
        <v>0</v>
      </c>
      <c r="BL272" s="14" t="s">
        <v>125</v>
      </c>
      <c r="BM272" s="194" t="s">
        <v>418</v>
      </c>
    </row>
    <row r="273" spans="1:65" s="2" customFormat="1" ht="28.8">
      <c r="A273" s="31"/>
      <c r="B273" s="32"/>
      <c r="C273" s="33"/>
      <c r="D273" s="196" t="s">
        <v>127</v>
      </c>
      <c r="E273" s="33"/>
      <c r="F273" s="197" t="s">
        <v>419</v>
      </c>
      <c r="G273" s="33"/>
      <c r="H273" s="33"/>
      <c r="I273" s="198"/>
      <c r="J273" s="33"/>
      <c r="K273" s="33"/>
      <c r="L273" s="36"/>
      <c r="M273" s="199"/>
      <c r="N273" s="200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127</v>
      </c>
      <c r="AU273" s="14" t="s">
        <v>87</v>
      </c>
    </row>
    <row r="274" spans="1:65" s="2" customFormat="1" ht="16.5" customHeight="1">
      <c r="A274" s="31"/>
      <c r="B274" s="32"/>
      <c r="C274" s="183" t="s">
        <v>420</v>
      </c>
      <c r="D274" s="183" t="s">
        <v>120</v>
      </c>
      <c r="E274" s="184" t="s">
        <v>421</v>
      </c>
      <c r="F274" s="185" t="s">
        <v>422</v>
      </c>
      <c r="G274" s="186" t="s">
        <v>211</v>
      </c>
      <c r="H274" s="187">
        <v>30</v>
      </c>
      <c r="I274" s="188"/>
      <c r="J274" s="189">
        <f>ROUND(I274*H274,2)</f>
        <v>0</v>
      </c>
      <c r="K274" s="185" t="s">
        <v>124</v>
      </c>
      <c r="L274" s="36"/>
      <c r="M274" s="190" t="s">
        <v>1</v>
      </c>
      <c r="N274" s="191" t="s">
        <v>42</v>
      </c>
      <c r="O274" s="68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125</v>
      </c>
      <c r="AT274" s="194" t="s">
        <v>120</v>
      </c>
      <c r="AU274" s="194" t="s">
        <v>87</v>
      </c>
      <c r="AY274" s="14" t="s">
        <v>117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4" t="s">
        <v>85</v>
      </c>
      <c r="BK274" s="195">
        <f>ROUND(I274*H274,2)</f>
        <v>0</v>
      </c>
      <c r="BL274" s="14" t="s">
        <v>125</v>
      </c>
      <c r="BM274" s="194" t="s">
        <v>423</v>
      </c>
    </row>
    <row r="275" spans="1:65" s="2" customFormat="1" ht="19.2">
      <c r="A275" s="31"/>
      <c r="B275" s="32"/>
      <c r="C275" s="33"/>
      <c r="D275" s="196" t="s">
        <v>127</v>
      </c>
      <c r="E275" s="33"/>
      <c r="F275" s="197" t="s">
        <v>424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127</v>
      </c>
      <c r="AU275" s="14" t="s">
        <v>87</v>
      </c>
    </row>
    <row r="276" spans="1:65" s="2" customFormat="1" ht="16.5" customHeight="1">
      <c r="A276" s="31"/>
      <c r="B276" s="32"/>
      <c r="C276" s="183" t="s">
        <v>425</v>
      </c>
      <c r="D276" s="183" t="s">
        <v>120</v>
      </c>
      <c r="E276" s="184" t="s">
        <v>426</v>
      </c>
      <c r="F276" s="185" t="s">
        <v>427</v>
      </c>
      <c r="G276" s="186" t="s">
        <v>131</v>
      </c>
      <c r="H276" s="187">
        <v>1000</v>
      </c>
      <c r="I276" s="188"/>
      <c r="J276" s="189">
        <f>ROUND(I276*H276,2)</f>
        <v>0</v>
      </c>
      <c r="K276" s="185" t="s">
        <v>124</v>
      </c>
      <c r="L276" s="36"/>
      <c r="M276" s="190" t="s">
        <v>1</v>
      </c>
      <c r="N276" s="191" t="s">
        <v>42</v>
      </c>
      <c r="O276" s="68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4" t="s">
        <v>125</v>
      </c>
      <c r="AT276" s="194" t="s">
        <v>120</v>
      </c>
      <c r="AU276" s="194" t="s">
        <v>87</v>
      </c>
      <c r="AY276" s="14" t="s">
        <v>117</v>
      </c>
      <c r="BE276" s="195">
        <f>IF(N276="základní",J276,0)</f>
        <v>0</v>
      </c>
      <c r="BF276" s="195">
        <f>IF(N276="snížená",J276,0)</f>
        <v>0</v>
      </c>
      <c r="BG276" s="195">
        <f>IF(N276="zákl. přenesená",J276,0)</f>
        <v>0</v>
      </c>
      <c r="BH276" s="195">
        <f>IF(N276="sníž. přenesená",J276,0)</f>
        <v>0</v>
      </c>
      <c r="BI276" s="195">
        <f>IF(N276="nulová",J276,0)</f>
        <v>0</v>
      </c>
      <c r="BJ276" s="14" t="s">
        <v>85</v>
      </c>
      <c r="BK276" s="195">
        <f>ROUND(I276*H276,2)</f>
        <v>0</v>
      </c>
      <c r="BL276" s="14" t="s">
        <v>125</v>
      </c>
      <c r="BM276" s="194" t="s">
        <v>428</v>
      </c>
    </row>
    <row r="277" spans="1:65" s="2" customFormat="1" ht="28.8">
      <c r="A277" s="31"/>
      <c r="B277" s="32"/>
      <c r="C277" s="33"/>
      <c r="D277" s="196" t="s">
        <v>127</v>
      </c>
      <c r="E277" s="33"/>
      <c r="F277" s="197" t="s">
        <v>429</v>
      </c>
      <c r="G277" s="33"/>
      <c r="H277" s="33"/>
      <c r="I277" s="198"/>
      <c r="J277" s="33"/>
      <c r="K277" s="33"/>
      <c r="L277" s="36"/>
      <c r="M277" s="199"/>
      <c r="N277" s="200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127</v>
      </c>
      <c r="AU277" s="14" t="s">
        <v>87</v>
      </c>
    </row>
    <row r="278" spans="1:65" s="2" customFormat="1" ht="16.5" customHeight="1">
      <c r="A278" s="31"/>
      <c r="B278" s="32"/>
      <c r="C278" s="183" t="s">
        <v>430</v>
      </c>
      <c r="D278" s="183" t="s">
        <v>120</v>
      </c>
      <c r="E278" s="184" t="s">
        <v>431</v>
      </c>
      <c r="F278" s="185" t="s">
        <v>432</v>
      </c>
      <c r="G278" s="186" t="s">
        <v>211</v>
      </c>
      <c r="H278" s="187">
        <v>50</v>
      </c>
      <c r="I278" s="188"/>
      <c r="J278" s="189">
        <f>ROUND(I278*H278,2)</f>
        <v>0</v>
      </c>
      <c r="K278" s="185" t="s">
        <v>124</v>
      </c>
      <c r="L278" s="36"/>
      <c r="M278" s="190" t="s">
        <v>1</v>
      </c>
      <c r="N278" s="191" t="s">
        <v>42</v>
      </c>
      <c r="O278" s="68"/>
      <c r="P278" s="192">
        <f>O278*H278</f>
        <v>0</v>
      </c>
      <c r="Q278" s="192">
        <v>0</v>
      </c>
      <c r="R278" s="192">
        <f>Q278*H278</f>
        <v>0</v>
      </c>
      <c r="S278" s="192">
        <v>0</v>
      </c>
      <c r="T278" s="193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4" t="s">
        <v>125</v>
      </c>
      <c r="AT278" s="194" t="s">
        <v>120</v>
      </c>
      <c r="AU278" s="194" t="s">
        <v>87</v>
      </c>
      <c r="AY278" s="14" t="s">
        <v>117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4" t="s">
        <v>85</v>
      </c>
      <c r="BK278" s="195">
        <f>ROUND(I278*H278,2)</f>
        <v>0</v>
      </c>
      <c r="BL278" s="14" t="s">
        <v>125</v>
      </c>
      <c r="BM278" s="194" t="s">
        <v>433</v>
      </c>
    </row>
    <row r="279" spans="1:65" s="2" customFormat="1" ht="28.8">
      <c r="A279" s="31"/>
      <c r="B279" s="32"/>
      <c r="C279" s="33"/>
      <c r="D279" s="196" t="s">
        <v>127</v>
      </c>
      <c r="E279" s="33"/>
      <c r="F279" s="197" t="s">
        <v>434</v>
      </c>
      <c r="G279" s="33"/>
      <c r="H279" s="33"/>
      <c r="I279" s="198"/>
      <c r="J279" s="33"/>
      <c r="K279" s="33"/>
      <c r="L279" s="36"/>
      <c r="M279" s="199"/>
      <c r="N279" s="200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127</v>
      </c>
      <c r="AU279" s="14" t="s">
        <v>87</v>
      </c>
    </row>
    <row r="280" spans="1:65" s="2" customFormat="1" ht="16.5" customHeight="1">
      <c r="A280" s="31"/>
      <c r="B280" s="32"/>
      <c r="C280" s="183" t="s">
        <v>435</v>
      </c>
      <c r="D280" s="183" t="s">
        <v>120</v>
      </c>
      <c r="E280" s="184" t="s">
        <v>436</v>
      </c>
      <c r="F280" s="185" t="s">
        <v>437</v>
      </c>
      <c r="G280" s="186" t="s">
        <v>211</v>
      </c>
      <c r="H280" s="187">
        <v>50</v>
      </c>
      <c r="I280" s="188"/>
      <c r="J280" s="189">
        <f>ROUND(I280*H280,2)</f>
        <v>0</v>
      </c>
      <c r="K280" s="185" t="s">
        <v>124</v>
      </c>
      <c r="L280" s="36"/>
      <c r="M280" s="190" t="s">
        <v>1</v>
      </c>
      <c r="N280" s="191" t="s">
        <v>42</v>
      </c>
      <c r="O280" s="68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125</v>
      </c>
      <c r="AT280" s="194" t="s">
        <v>120</v>
      </c>
      <c r="AU280" s="194" t="s">
        <v>87</v>
      </c>
      <c r="AY280" s="14" t="s">
        <v>117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4" t="s">
        <v>85</v>
      </c>
      <c r="BK280" s="195">
        <f>ROUND(I280*H280,2)</f>
        <v>0</v>
      </c>
      <c r="BL280" s="14" t="s">
        <v>125</v>
      </c>
      <c r="BM280" s="194" t="s">
        <v>438</v>
      </c>
    </row>
    <row r="281" spans="1:65" s="2" customFormat="1" ht="28.8">
      <c r="A281" s="31"/>
      <c r="B281" s="32"/>
      <c r="C281" s="33"/>
      <c r="D281" s="196" t="s">
        <v>127</v>
      </c>
      <c r="E281" s="33"/>
      <c r="F281" s="197" t="s">
        <v>439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127</v>
      </c>
      <c r="AU281" s="14" t="s">
        <v>87</v>
      </c>
    </row>
    <row r="282" spans="1:65" s="2" customFormat="1" ht="16.5" customHeight="1">
      <c r="A282" s="31"/>
      <c r="B282" s="32"/>
      <c r="C282" s="183" t="s">
        <v>440</v>
      </c>
      <c r="D282" s="183" t="s">
        <v>120</v>
      </c>
      <c r="E282" s="184" t="s">
        <v>441</v>
      </c>
      <c r="F282" s="185" t="s">
        <v>442</v>
      </c>
      <c r="G282" s="186" t="s">
        <v>131</v>
      </c>
      <c r="H282" s="187">
        <v>500</v>
      </c>
      <c r="I282" s="188"/>
      <c r="J282" s="189">
        <f>ROUND(I282*H282,2)</f>
        <v>0</v>
      </c>
      <c r="K282" s="185" t="s">
        <v>124</v>
      </c>
      <c r="L282" s="36"/>
      <c r="M282" s="190" t="s">
        <v>1</v>
      </c>
      <c r="N282" s="191" t="s">
        <v>42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125</v>
      </c>
      <c r="AT282" s="194" t="s">
        <v>120</v>
      </c>
      <c r="AU282" s="194" t="s">
        <v>87</v>
      </c>
      <c r="AY282" s="14" t="s">
        <v>117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85</v>
      </c>
      <c r="BK282" s="195">
        <f>ROUND(I282*H282,2)</f>
        <v>0</v>
      </c>
      <c r="BL282" s="14" t="s">
        <v>125</v>
      </c>
      <c r="BM282" s="194" t="s">
        <v>443</v>
      </c>
    </row>
    <row r="283" spans="1:65" s="2" customFormat="1" ht="28.8">
      <c r="A283" s="31"/>
      <c r="B283" s="32"/>
      <c r="C283" s="33"/>
      <c r="D283" s="196" t="s">
        <v>127</v>
      </c>
      <c r="E283" s="33"/>
      <c r="F283" s="197" t="s">
        <v>444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127</v>
      </c>
      <c r="AU283" s="14" t="s">
        <v>87</v>
      </c>
    </row>
    <row r="284" spans="1:65" s="12" customFormat="1" ht="25.95" customHeight="1">
      <c r="B284" s="167"/>
      <c r="C284" s="168"/>
      <c r="D284" s="169" t="s">
        <v>76</v>
      </c>
      <c r="E284" s="170" t="s">
        <v>445</v>
      </c>
      <c r="F284" s="170" t="s">
        <v>446</v>
      </c>
      <c r="G284" s="168"/>
      <c r="H284" s="168"/>
      <c r="I284" s="171"/>
      <c r="J284" s="172">
        <f>BK284</f>
        <v>0</v>
      </c>
      <c r="K284" s="168"/>
      <c r="L284" s="173"/>
      <c r="M284" s="174"/>
      <c r="N284" s="175"/>
      <c r="O284" s="175"/>
      <c r="P284" s="176">
        <f>SUM(P285:P306)</f>
        <v>0</v>
      </c>
      <c r="Q284" s="175"/>
      <c r="R284" s="176">
        <f>SUM(R285:R306)</f>
        <v>0</v>
      </c>
      <c r="S284" s="175"/>
      <c r="T284" s="177">
        <f>SUM(T285:T306)</f>
        <v>0</v>
      </c>
      <c r="AR284" s="178" t="s">
        <v>125</v>
      </c>
      <c r="AT284" s="179" t="s">
        <v>76</v>
      </c>
      <c r="AU284" s="179" t="s">
        <v>77</v>
      </c>
      <c r="AY284" s="178" t="s">
        <v>117</v>
      </c>
      <c r="BK284" s="180">
        <f>SUM(BK285:BK306)</f>
        <v>0</v>
      </c>
    </row>
    <row r="285" spans="1:65" s="2" customFormat="1" ht="24.15" customHeight="1">
      <c r="A285" s="31"/>
      <c r="B285" s="32"/>
      <c r="C285" s="183" t="s">
        <v>447</v>
      </c>
      <c r="D285" s="183" t="s">
        <v>120</v>
      </c>
      <c r="E285" s="184" t="s">
        <v>448</v>
      </c>
      <c r="F285" s="185" t="s">
        <v>449</v>
      </c>
      <c r="G285" s="186" t="s">
        <v>211</v>
      </c>
      <c r="H285" s="187">
        <v>5</v>
      </c>
      <c r="I285" s="188"/>
      <c r="J285" s="189">
        <f>ROUND(I285*H285,2)</f>
        <v>0</v>
      </c>
      <c r="K285" s="185" t="s">
        <v>124</v>
      </c>
      <c r="L285" s="36"/>
      <c r="M285" s="190" t="s">
        <v>1</v>
      </c>
      <c r="N285" s="191" t="s">
        <v>42</v>
      </c>
      <c r="O285" s="68"/>
      <c r="P285" s="192">
        <f>O285*H285</f>
        <v>0</v>
      </c>
      <c r="Q285" s="192">
        <v>0</v>
      </c>
      <c r="R285" s="192">
        <f>Q285*H285</f>
        <v>0</v>
      </c>
      <c r="S285" s="192">
        <v>0</v>
      </c>
      <c r="T285" s="193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4" t="s">
        <v>450</v>
      </c>
      <c r="AT285" s="194" t="s">
        <v>120</v>
      </c>
      <c r="AU285" s="194" t="s">
        <v>85</v>
      </c>
      <c r="AY285" s="14" t="s">
        <v>117</v>
      </c>
      <c r="BE285" s="195">
        <f>IF(N285="základní",J285,0)</f>
        <v>0</v>
      </c>
      <c r="BF285" s="195">
        <f>IF(N285="snížená",J285,0)</f>
        <v>0</v>
      </c>
      <c r="BG285" s="195">
        <f>IF(N285="zákl. přenesená",J285,0)</f>
        <v>0</v>
      </c>
      <c r="BH285" s="195">
        <f>IF(N285="sníž. přenesená",J285,0)</f>
        <v>0</v>
      </c>
      <c r="BI285" s="195">
        <f>IF(N285="nulová",J285,0)</f>
        <v>0</v>
      </c>
      <c r="BJ285" s="14" t="s">
        <v>85</v>
      </c>
      <c r="BK285" s="195">
        <f>ROUND(I285*H285,2)</f>
        <v>0</v>
      </c>
      <c r="BL285" s="14" t="s">
        <v>450</v>
      </c>
      <c r="BM285" s="194" t="s">
        <v>451</v>
      </c>
    </row>
    <row r="286" spans="1:65" s="2" customFormat="1" ht="28.8">
      <c r="A286" s="31"/>
      <c r="B286" s="32"/>
      <c r="C286" s="33"/>
      <c r="D286" s="196" t="s">
        <v>127</v>
      </c>
      <c r="E286" s="33"/>
      <c r="F286" s="197" t="s">
        <v>452</v>
      </c>
      <c r="G286" s="33"/>
      <c r="H286" s="33"/>
      <c r="I286" s="198"/>
      <c r="J286" s="33"/>
      <c r="K286" s="33"/>
      <c r="L286" s="36"/>
      <c r="M286" s="199"/>
      <c r="N286" s="200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127</v>
      </c>
      <c r="AU286" s="14" t="s">
        <v>85</v>
      </c>
    </row>
    <row r="287" spans="1:65" s="2" customFormat="1" ht="24.15" customHeight="1">
      <c r="A287" s="31"/>
      <c r="B287" s="32"/>
      <c r="C287" s="183" t="s">
        <v>453</v>
      </c>
      <c r="D287" s="183" t="s">
        <v>120</v>
      </c>
      <c r="E287" s="184" t="s">
        <v>454</v>
      </c>
      <c r="F287" s="185" t="s">
        <v>455</v>
      </c>
      <c r="G287" s="186" t="s">
        <v>211</v>
      </c>
      <c r="H287" s="187">
        <v>5</v>
      </c>
      <c r="I287" s="188"/>
      <c r="J287" s="189">
        <f>ROUND(I287*H287,2)</f>
        <v>0</v>
      </c>
      <c r="K287" s="185" t="s">
        <v>124</v>
      </c>
      <c r="L287" s="36"/>
      <c r="M287" s="190" t="s">
        <v>1</v>
      </c>
      <c r="N287" s="191" t="s">
        <v>42</v>
      </c>
      <c r="O287" s="68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4" t="s">
        <v>450</v>
      </c>
      <c r="AT287" s="194" t="s">
        <v>120</v>
      </c>
      <c r="AU287" s="194" t="s">
        <v>85</v>
      </c>
      <c r="AY287" s="14" t="s">
        <v>117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4" t="s">
        <v>85</v>
      </c>
      <c r="BK287" s="195">
        <f>ROUND(I287*H287,2)</f>
        <v>0</v>
      </c>
      <c r="BL287" s="14" t="s">
        <v>450</v>
      </c>
      <c r="BM287" s="194" t="s">
        <v>456</v>
      </c>
    </row>
    <row r="288" spans="1:65" s="2" customFormat="1" ht="38.4">
      <c r="A288" s="31"/>
      <c r="B288" s="32"/>
      <c r="C288" s="33"/>
      <c r="D288" s="196" t="s">
        <v>127</v>
      </c>
      <c r="E288" s="33"/>
      <c r="F288" s="197" t="s">
        <v>457</v>
      </c>
      <c r="G288" s="33"/>
      <c r="H288" s="33"/>
      <c r="I288" s="198"/>
      <c r="J288" s="33"/>
      <c r="K288" s="33"/>
      <c r="L288" s="36"/>
      <c r="M288" s="199"/>
      <c r="N288" s="200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127</v>
      </c>
      <c r="AU288" s="14" t="s">
        <v>85</v>
      </c>
    </row>
    <row r="289" spans="1:65" s="2" customFormat="1" ht="24.15" customHeight="1">
      <c r="A289" s="31"/>
      <c r="B289" s="32"/>
      <c r="C289" s="183" t="s">
        <v>458</v>
      </c>
      <c r="D289" s="183" t="s">
        <v>120</v>
      </c>
      <c r="E289" s="184" t="s">
        <v>459</v>
      </c>
      <c r="F289" s="185" t="s">
        <v>460</v>
      </c>
      <c r="G289" s="186" t="s">
        <v>461</v>
      </c>
      <c r="H289" s="187">
        <v>5</v>
      </c>
      <c r="I289" s="188"/>
      <c r="J289" s="189">
        <f>ROUND(I289*H289,2)</f>
        <v>0</v>
      </c>
      <c r="K289" s="185" t="s">
        <v>124</v>
      </c>
      <c r="L289" s="36"/>
      <c r="M289" s="190" t="s">
        <v>1</v>
      </c>
      <c r="N289" s="191" t="s">
        <v>42</v>
      </c>
      <c r="O289" s="68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4" t="s">
        <v>450</v>
      </c>
      <c r="AT289" s="194" t="s">
        <v>120</v>
      </c>
      <c r="AU289" s="194" t="s">
        <v>85</v>
      </c>
      <c r="AY289" s="14" t="s">
        <v>117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4" t="s">
        <v>85</v>
      </c>
      <c r="BK289" s="195">
        <f>ROUND(I289*H289,2)</f>
        <v>0</v>
      </c>
      <c r="BL289" s="14" t="s">
        <v>450</v>
      </c>
      <c r="BM289" s="194" t="s">
        <v>462</v>
      </c>
    </row>
    <row r="290" spans="1:65" s="2" customFormat="1" ht="28.8">
      <c r="A290" s="31"/>
      <c r="B290" s="32"/>
      <c r="C290" s="33"/>
      <c r="D290" s="196" t="s">
        <v>127</v>
      </c>
      <c r="E290" s="33"/>
      <c r="F290" s="197" t="s">
        <v>463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127</v>
      </c>
      <c r="AU290" s="14" t="s">
        <v>85</v>
      </c>
    </row>
    <row r="291" spans="1:65" s="2" customFormat="1" ht="24.15" customHeight="1">
      <c r="A291" s="31"/>
      <c r="B291" s="32"/>
      <c r="C291" s="183" t="s">
        <v>464</v>
      </c>
      <c r="D291" s="183" t="s">
        <v>120</v>
      </c>
      <c r="E291" s="184" t="s">
        <v>465</v>
      </c>
      <c r="F291" s="185" t="s">
        <v>466</v>
      </c>
      <c r="G291" s="186" t="s">
        <v>461</v>
      </c>
      <c r="H291" s="187">
        <v>5</v>
      </c>
      <c r="I291" s="188"/>
      <c r="J291" s="189">
        <f>ROUND(I291*H291,2)</f>
        <v>0</v>
      </c>
      <c r="K291" s="185" t="s">
        <v>124</v>
      </c>
      <c r="L291" s="36"/>
      <c r="M291" s="190" t="s">
        <v>1</v>
      </c>
      <c r="N291" s="191" t="s">
        <v>42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450</v>
      </c>
      <c r="AT291" s="194" t="s">
        <v>120</v>
      </c>
      <c r="AU291" s="194" t="s">
        <v>85</v>
      </c>
      <c r="AY291" s="14" t="s">
        <v>117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85</v>
      </c>
      <c r="BK291" s="195">
        <f>ROUND(I291*H291,2)</f>
        <v>0</v>
      </c>
      <c r="BL291" s="14" t="s">
        <v>450</v>
      </c>
      <c r="BM291" s="194" t="s">
        <v>467</v>
      </c>
    </row>
    <row r="292" spans="1:65" s="2" customFormat="1" ht="28.8">
      <c r="A292" s="31"/>
      <c r="B292" s="32"/>
      <c r="C292" s="33"/>
      <c r="D292" s="196" t="s">
        <v>127</v>
      </c>
      <c r="E292" s="33"/>
      <c r="F292" s="197" t="s">
        <v>468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127</v>
      </c>
      <c r="AU292" s="14" t="s">
        <v>85</v>
      </c>
    </row>
    <row r="293" spans="1:65" s="2" customFormat="1" ht="24.15" customHeight="1">
      <c r="A293" s="31"/>
      <c r="B293" s="32"/>
      <c r="C293" s="183" t="s">
        <v>469</v>
      </c>
      <c r="D293" s="183" t="s">
        <v>120</v>
      </c>
      <c r="E293" s="184" t="s">
        <v>470</v>
      </c>
      <c r="F293" s="185" t="s">
        <v>471</v>
      </c>
      <c r="G293" s="186" t="s">
        <v>461</v>
      </c>
      <c r="H293" s="187">
        <v>5</v>
      </c>
      <c r="I293" s="188"/>
      <c r="J293" s="189">
        <f>ROUND(I293*H293,2)</f>
        <v>0</v>
      </c>
      <c r="K293" s="185" t="s">
        <v>124</v>
      </c>
      <c r="L293" s="36"/>
      <c r="M293" s="190" t="s">
        <v>1</v>
      </c>
      <c r="N293" s="191" t="s">
        <v>42</v>
      </c>
      <c r="O293" s="68"/>
      <c r="P293" s="192">
        <f>O293*H293</f>
        <v>0</v>
      </c>
      <c r="Q293" s="192">
        <v>0</v>
      </c>
      <c r="R293" s="192">
        <f>Q293*H293</f>
        <v>0</v>
      </c>
      <c r="S293" s="192">
        <v>0</v>
      </c>
      <c r="T293" s="193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4" t="s">
        <v>450</v>
      </c>
      <c r="AT293" s="194" t="s">
        <v>120</v>
      </c>
      <c r="AU293" s="194" t="s">
        <v>85</v>
      </c>
      <c r="AY293" s="14" t="s">
        <v>117</v>
      </c>
      <c r="BE293" s="195">
        <f>IF(N293="základní",J293,0)</f>
        <v>0</v>
      </c>
      <c r="BF293" s="195">
        <f>IF(N293="snížená",J293,0)</f>
        <v>0</v>
      </c>
      <c r="BG293" s="195">
        <f>IF(N293="zákl. přenesená",J293,0)</f>
        <v>0</v>
      </c>
      <c r="BH293" s="195">
        <f>IF(N293="sníž. přenesená",J293,0)</f>
        <v>0</v>
      </c>
      <c r="BI293" s="195">
        <f>IF(N293="nulová",J293,0)</f>
        <v>0</v>
      </c>
      <c r="BJ293" s="14" t="s">
        <v>85</v>
      </c>
      <c r="BK293" s="195">
        <f>ROUND(I293*H293,2)</f>
        <v>0</v>
      </c>
      <c r="BL293" s="14" t="s">
        <v>450</v>
      </c>
      <c r="BM293" s="194" t="s">
        <v>472</v>
      </c>
    </row>
    <row r="294" spans="1:65" s="2" customFormat="1" ht="38.4">
      <c r="A294" s="31"/>
      <c r="B294" s="32"/>
      <c r="C294" s="33"/>
      <c r="D294" s="196" t="s">
        <v>127</v>
      </c>
      <c r="E294" s="33"/>
      <c r="F294" s="197" t="s">
        <v>473</v>
      </c>
      <c r="G294" s="33"/>
      <c r="H294" s="33"/>
      <c r="I294" s="198"/>
      <c r="J294" s="33"/>
      <c r="K294" s="33"/>
      <c r="L294" s="36"/>
      <c r="M294" s="199"/>
      <c r="N294" s="200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127</v>
      </c>
      <c r="AU294" s="14" t="s">
        <v>85</v>
      </c>
    </row>
    <row r="295" spans="1:65" s="2" customFormat="1" ht="33" customHeight="1">
      <c r="A295" s="31"/>
      <c r="B295" s="32"/>
      <c r="C295" s="183" t="s">
        <v>474</v>
      </c>
      <c r="D295" s="183" t="s">
        <v>120</v>
      </c>
      <c r="E295" s="184" t="s">
        <v>475</v>
      </c>
      <c r="F295" s="185" t="s">
        <v>476</v>
      </c>
      <c r="G295" s="186" t="s">
        <v>461</v>
      </c>
      <c r="H295" s="187">
        <v>5</v>
      </c>
      <c r="I295" s="188"/>
      <c r="J295" s="189">
        <f>ROUND(I295*H295,2)</f>
        <v>0</v>
      </c>
      <c r="K295" s="185" t="s">
        <v>124</v>
      </c>
      <c r="L295" s="36"/>
      <c r="M295" s="190" t="s">
        <v>1</v>
      </c>
      <c r="N295" s="191" t="s">
        <v>42</v>
      </c>
      <c r="O295" s="68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4" t="s">
        <v>450</v>
      </c>
      <c r="AT295" s="194" t="s">
        <v>120</v>
      </c>
      <c r="AU295" s="194" t="s">
        <v>85</v>
      </c>
      <c r="AY295" s="14" t="s">
        <v>117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4" t="s">
        <v>85</v>
      </c>
      <c r="BK295" s="195">
        <f>ROUND(I295*H295,2)</f>
        <v>0</v>
      </c>
      <c r="BL295" s="14" t="s">
        <v>450</v>
      </c>
      <c r="BM295" s="194" t="s">
        <v>477</v>
      </c>
    </row>
    <row r="296" spans="1:65" s="2" customFormat="1" ht="38.4">
      <c r="A296" s="31"/>
      <c r="B296" s="32"/>
      <c r="C296" s="33"/>
      <c r="D296" s="196" t="s">
        <v>127</v>
      </c>
      <c r="E296" s="33"/>
      <c r="F296" s="197" t="s">
        <v>478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127</v>
      </c>
      <c r="AU296" s="14" t="s">
        <v>85</v>
      </c>
    </row>
    <row r="297" spans="1:65" s="2" customFormat="1" ht="16.5" customHeight="1">
      <c r="A297" s="31"/>
      <c r="B297" s="32"/>
      <c r="C297" s="183" t="s">
        <v>479</v>
      </c>
      <c r="D297" s="183" t="s">
        <v>120</v>
      </c>
      <c r="E297" s="184" t="s">
        <v>480</v>
      </c>
      <c r="F297" s="185" t="s">
        <v>481</v>
      </c>
      <c r="G297" s="186" t="s">
        <v>211</v>
      </c>
      <c r="H297" s="187">
        <v>10</v>
      </c>
      <c r="I297" s="188"/>
      <c r="J297" s="189">
        <f>ROUND(I297*H297,2)</f>
        <v>0</v>
      </c>
      <c r="K297" s="185" t="s">
        <v>124</v>
      </c>
      <c r="L297" s="36"/>
      <c r="M297" s="190" t="s">
        <v>1</v>
      </c>
      <c r="N297" s="191" t="s">
        <v>42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450</v>
      </c>
      <c r="AT297" s="194" t="s">
        <v>120</v>
      </c>
      <c r="AU297" s="194" t="s">
        <v>85</v>
      </c>
      <c r="AY297" s="14" t="s">
        <v>117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85</v>
      </c>
      <c r="BK297" s="195">
        <f>ROUND(I297*H297,2)</f>
        <v>0</v>
      </c>
      <c r="BL297" s="14" t="s">
        <v>450</v>
      </c>
      <c r="BM297" s="194" t="s">
        <v>482</v>
      </c>
    </row>
    <row r="298" spans="1:65" s="2" customFormat="1" ht="28.8">
      <c r="A298" s="31"/>
      <c r="B298" s="32"/>
      <c r="C298" s="33"/>
      <c r="D298" s="196" t="s">
        <v>127</v>
      </c>
      <c r="E298" s="33"/>
      <c r="F298" s="197" t="s">
        <v>483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127</v>
      </c>
      <c r="AU298" s="14" t="s">
        <v>85</v>
      </c>
    </row>
    <row r="299" spans="1:65" s="2" customFormat="1" ht="16.5" customHeight="1">
      <c r="A299" s="31"/>
      <c r="B299" s="32"/>
      <c r="C299" s="183" t="s">
        <v>484</v>
      </c>
      <c r="D299" s="183" t="s">
        <v>120</v>
      </c>
      <c r="E299" s="184" t="s">
        <v>485</v>
      </c>
      <c r="F299" s="185" t="s">
        <v>486</v>
      </c>
      <c r="G299" s="186" t="s">
        <v>211</v>
      </c>
      <c r="H299" s="187">
        <v>10</v>
      </c>
      <c r="I299" s="188"/>
      <c r="J299" s="189">
        <f>ROUND(I299*H299,2)</f>
        <v>0</v>
      </c>
      <c r="K299" s="185" t="s">
        <v>124</v>
      </c>
      <c r="L299" s="36"/>
      <c r="M299" s="190" t="s">
        <v>1</v>
      </c>
      <c r="N299" s="191" t="s">
        <v>42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450</v>
      </c>
      <c r="AT299" s="194" t="s">
        <v>120</v>
      </c>
      <c r="AU299" s="194" t="s">
        <v>85</v>
      </c>
      <c r="AY299" s="14" t="s">
        <v>117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85</v>
      </c>
      <c r="BK299" s="195">
        <f>ROUND(I299*H299,2)</f>
        <v>0</v>
      </c>
      <c r="BL299" s="14" t="s">
        <v>450</v>
      </c>
      <c r="BM299" s="194" t="s">
        <v>487</v>
      </c>
    </row>
    <row r="300" spans="1:65" s="2" customFormat="1" ht="28.8">
      <c r="A300" s="31"/>
      <c r="B300" s="32"/>
      <c r="C300" s="33"/>
      <c r="D300" s="196" t="s">
        <v>127</v>
      </c>
      <c r="E300" s="33"/>
      <c r="F300" s="197" t="s">
        <v>488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127</v>
      </c>
      <c r="AU300" s="14" t="s">
        <v>85</v>
      </c>
    </row>
    <row r="301" spans="1:65" s="2" customFormat="1" ht="16.5" customHeight="1">
      <c r="A301" s="31"/>
      <c r="B301" s="32"/>
      <c r="C301" s="183" t="s">
        <v>489</v>
      </c>
      <c r="D301" s="183" t="s">
        <v>120</v>
      </c>
      <c r="E301" s="184" t="s">
        <v>490</v>
      </c>
      <c r="F301" s="185" t="s">
        <v>491</v>
      </c>
      <c r="G301" s="186" t="s">
        <v>211</v>
      </c>
      <c r="H301" s="187">
        <v>10</v>
      </c>
      <c r="I301" s="188"/>
      <c r="J301" s="189">
        <f>ROUND(I301*H301,2)</f>
        <v>0</v>
      </c>
      <c r="K301" s="185" t="s">
        <v>124</v>
      </c>
      <c r="L301" s="36"/>
      <c r="M301" s="190" t="s">
        <v>1</v>
      </c>
      <c r="N301" s="191" t="s">
        <v>42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450</v>
      </c>
      <c r="AT301" s="194" t="s">
        <v>120</v>
      </c>
      <c r="AU301" s="194" t="s">
        <v>85</v>
      </c>
      <c r="AY301" s="14" t="s">
        <v>117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85</v>
      </c>
      <c r="BK301" s="195">
        <f>ROUND(I301*H301,2)</f>
        <v>0</v>
      </c>
      <c r="BL301" s="14" t="s">
        <v>450</v>
      </c>
      <c r="BM301" s="194" t="s">
        <v>492</v>
      </c>
    </row>
    <row r="302" spans="1:65" s="2" customFormat="1" ht="28.8">
      <c r="A302" s="31"/>
      <c r="B302" s="32"/>
      <c r="C302" s="33"/>
      <c r="D302" s="196" t="s">
        <v>127</v>
      </c>
      <c r="E302" s="33"/>
      <c r="F302" s="197" t="s">
        <v>493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127</v>
      </c>
      <c r="AU302" s="14" t="s">
        <v>85</v>
      </c>
    </row>
    <row r="303" spans="1:65" s="2" customFormat="1" ht="16.5" customHeight="1">
      <c r="A303" s="31"/>
      <c r="B303" s="32"/>
      <c r="C303" s="183" t="s">
        <v>494</v>
      </c>
      <c r="D303" s="183" t="s">
        <v>120</v>
      </c>
      <c r="E303" s="184" t="s">
        <v>495</v>
      </c>
      <c r="F303" s="185" t="s">
        <v>496</v>
      </c>
      <c r="G303" s="186" t="s">
        <v>211</v>
      </c>
      <c r="H303" s="187">
        <v>10</v>
      </c>
      <c r="I303" s="188"/>
      <c r="J303" s="189">
        <f>ROUND(I303*H303,2)</f>
        <v>0</v>
      </c>
      <c r="K303" s="185" t="s">
        <v>124</v>
      </c>
      <c r="L303" s="36"/>
      <c r="M303" s="190" t="s">
        <v>1</v>
      </c>
      <c r="N303" s="191" t="s">
        <v>42</v>
      </c>
      <c r="O303" s="68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4" t="s">
        <v>450</v>
      </c>
      <c r="AT303" s="194" t="s">
        <v>120</v>
      </c>
      <c r="AU303" s="194" t="s">
        <v>85</v>
      </c>
      <c r="AY303" s="14" t="s">
        <v>117</v>
      </c>
      <c r="BE303" s="195">
        <f>IF(N303="základní",J303,0)</f>
        <v>0</v>
      </c>
      <c r="BF303" s="195">
        <f>IF(N303="snížená",J303,0)</f>
        <v>0</v>
      </c>
      <c r="BG303" s="195">
        <f>IF(N303="zákl. přenesená",J303,0)</f>
        <v>0</v>
      </c>
      <c r="BH303" s="195">
        <f>IF(N303="sníž. přenesená",J303,0)</f>
        <v>0</v>
      </c>
      <c r="BI303" s="195">
        <f>IF(N303="nulová",J303,0)</f>
        <v>0</v>
      </c>
      <c r="BJ303" s="14" t="s">
        <v>85</v>
      </c>
      <c r="BK303" s="195">
        <f>ROUND(I303*H303,2)</f>
        <v>0</v>
      </c>
      <c r="BL303" s="14" t="s">
        <v>450</v>
      </c>
      <c r="BM303" s="194" t="s">
        <v>497</v>
      </c>
    </row>
    <row r="304" spans="1:65" s="2" customFormat="1" ht="28.8">
      <c r="A304" s="31"/>
      <c r="B304" s="32"/>
      <c r="C304" s="33"/>
      <c r="D304" s="196" t="s">
        <v>127</v>
      </c>
      <c r="E304" s="33"/>
      <c r="F304" s="197" t="s">
        <v>498</v>
      </c>
      <c r="G304" s="33"/>
      <c r="H304" s="33"/>
      <c r="I304" s="198"/>
      <c r="J304" s="33"/>
      <c r="K304" s="33"/>
      <c r="L304" s="36"/>
      <c r="M304" s="199"/>
      <c r="N304" s="200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127</v>
      </c>
      <c r="AU304" s="14" t="s">
        <v>85</v>
      </c>
    </row>
    <row r="305" spans="1:65" s="2" customFormat="1" ht="16.5" customHeight="1">
      <c r="A305" s="31"/>
      <c r="B305" s="32"/>
      <c r="C305" s="183" t="s">
        <v>499</v>
      </c>
      <c r="D305" s="183" t="s">
        <v>120</v>
      </c>
      <c r="E305" s="184" t="s">
        <v>500</v>
      </c>
      <c r="F305" s="185" t="s">
        <v>501</v>
      </c>
      <c r="G305" s="186" t="s">
        <v>461</v>
      </c>
      <c r="H305" s="187">
        <v>10</v>
      </c>
      <c r="I305" s="188"/>
      <c r="J305" s="189">
        <f>ROUND(I305*H305,2)</f>
        <v>0</v>
      </c>
      <c r="K305" s="185" t="s">
        <v>124</v>
      </c>
      <c r="L305" s="36"/>
      <c r="M305" s="190" t="s">
        <v>1</v>
      </c>
      <c r="N305" s="191" t="s">
        <v>42</v>
      </c>
      <c r="O305" s="68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450</v>
      </c>
      <c r="AT305" s="194" t="s">
        <v>120</v>
      </c>
      <c r="AU305" s="194" t="s">
        <v>85</v>
      </c>
      <c r="AY305" s="14" t="s">
        <v>117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4" t="s">
        <v>85</v>
      </c>
      <c r="BK305" s="195">
        <f>ROUND(I305*H305,2)</f>
        <v>0</v>
      </c>
      <c r="BL305" s="14" t="s">
        <v>450</v>
      </c>
      <c r="BM305" s="194" t="s">
        <v>502</v>
      </c>
    </row>
    <row r="306" spans="1:65" s="2" customFormat="1" ht="38.4">
      <c r="A306" s="31"/>
      <c r="B306" s="32"/>
      <c r="C306" s="33"/>
      <c r="D306" s="196" t="s">
        <v>127</v>
      </c>
      <c r="E306" s="33"/>
      <c r="F306" s="197" t="s">
        <v>503</v>
      </c>
      <c r="G306" s="33"/>
      <c r="H306" s="33"/>
      <c r="I306" s="198"/>
      <c r="J306" s="33"/>
      <c r="K306" s="33"/>
      <c r="L306" s="36"/>
      <c r="M306" s="202"/>
      <c r="N306" s="203"/>
      <c r="O306" s="204"/>
      <c r="P306" s="204"/>
      <c r="Q306" s="204"/>
      <c r="R306" s="204"/>
      <c r="S306" s="204"/>
      <c r="T306" s="205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127</v>
      </c>
      <c r="AU306" s="14" t="s">
        <v>85</v>
      </c>
    </row>
    <row r="307" spans="1:65" s="2" customFormat="1" ht="6.9" customHeight="1">
      <c r="A307" s="3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36"/>
      <c r="M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</row>
  </sheetData>
  <sheetProtection algorithmName="SHA-512" hashValue="fhdiJqNt6+4OqDkWFEq1dsih9aApbQNFcmaYKES7//0C66dULvSsaOWceGX3vWyQNiOP/yzmLKpo2cE5rFB00g==" saltValue="F/tTvJFZRxR8HRweD8tFcftINltgYN8PfOMb1AGTNlrbFP+OyMqobCiaglyJYvDJn8P5FEiPKx1x4/RqMocw/w==" spinCount="100000" sheet="1" objects="1" scenarios="1" formatColumns="0" formatRows="0" autoFilter="0"/>
  <autoFilter ref="C118:K30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4" t="s">
        <v>90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48" t="str">
        <f>'Rekapitulace stavby'!K6</f>
        <v>Údržba vyšší a nižší zeleně v obvodu OŘ OVA 2024 - ST Ostrava</v>
      </c>
      <c r="F7" s="249"/>
      <c r="G7" s="249"/>
      <c r="H7" s="249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0" t="s">
        <v>504</v>
      </c>
      <c r="F9" s="251"/>
      <c r="G9" s="251"/>
      <c r="H9" s="25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5. 3. 2024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2" t="str">
        <f>'Rekapitulace stavby'!E14</f>
        <v>Vyplň údaj</v>
      </c>
      <c r="F18" s="253"/>
      <c r="G18" s="253"/>
      <c r="H18" s="253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">
        <v>26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27</v>
      </c>
      <c r="F24" s="31"/>
      <c r="G24" s="31"/>
      <c r="H24" s="31"/>
      <c r="I24" s="109" t="s">
        <v>28</v>
      </c>
      <c r="J24" s="110" t="s">
        <v>29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4" t="s">
        <v>1</v>
      </c>
      <c r="F27" s="254"/>
      <c r="G27" s="254"/>
      <c r="H27" s="25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41</v>
      </c>
      <c r="E33" s="109" t="s">
        <v>42</v>
      </c>
      <c r="F33" s="120">
        <f>ROUND((SUM(BE117:BE127)),  2)</f>
        <v>0</v>
      </c>
      <c r="G33" s="31"/>
      <c r="H33" s="31"/>
      <c r="I33" s="121">
        <v>0.21</v>
      </c>
      <c r="J33" s="120">
        <f>ROUND(((SUM(BE117:BE127))*I33),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43</v>
      </c>
      <c r="F34" s="120">
        <f>ROUND((SUM(BF117:BF127)),  2)</f>
        <v>0</v>
      </c>
      <c r="G34" s="31"/>
      <c r="H34" s="31"/>
      <c r="I34" s="121">
        <v>0.12</v>
      </c>
      <c r="J34" s="120">
        <f>ROUND(((SUM(BF117:BF127))*I34),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44</v>
      </c>
      <c r="F35" s="120">
        <f>ROUND((SUM(BG117:BG127)),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45</v>
      </c>
      <c r="F36" s="120">
        <f>ROUND((SUM(BH117:BH127)),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46</v>
      </c>
      <c r="F37" s="120">
        <f>ROUND((SUM(BI117:BI127)),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5" t="str">
        <f>E7</f>
        <v>Údržba vyšší a nižší zeleně v obvodu OŘ OVA 2024 - ST Ostrava</v>
      </c>
      <c r="F85" s="256"/>
      <c r="G85" s="256"/>
      <c r="H85" s="25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6" t="str">
        <f>E9</f>
        <v>VON - Vedlejší a ostatní náklady - ST Ostrava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obvod ST Ostrava</v>
      </c>
      <c r="G89" s="33"/>
      <c r="H89" s="33"/>
      <c r="I89" s="26" t="s">
        <v>22</v>
      </c>
      <c r="J89" s="63" t="str">
        <f>IF(J12="","",J12)</f>
        <v>5. 3. 2024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40.049999999999997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>Správa železnic, státní organizace, OŘ Ostrava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" customHeight="1">
      <c r="B97" s="144"/>
      <c r="C97" s="145"/>
      <c r="D97" s="146" t="s">
        <v>505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" customHeight="1">
      <c r="A104" s="31"/>
      <c r="B104" s="32"/>
      <c r="C104" s="20" t="s">
        <v>102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5" t="str">
        <f>E7</f>
        <v>Údržba vyšší a nižší zeleně v obvodu OŘ OVA 2024 - ST Ostrava</v>
      </c>
      <c r="F107" s="256"/>
      <c r="G107" s="256"/>
      <c r="H107" s="25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92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6" t="str">
        <f>E9</f>
        <v>VON - Vedlejší a ostatní náklady - ST Ostrava</v>
      </c>
      <c r="F109" s="257"/>
      <c r="G109" s="257"/>
      <c r="H109" s="25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Ostrava</v>
      </c>
      <c r="G111" s="33"/>
      <c r="H111" s="33"/>
      <c r="I111" s="26" t="s">
        <v>22</v>
      </c>
      <c r="J111" s="63" t="str">
        <f>IF(J12="","",J12)</f>
        <v>5. 3. 2024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15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40.049999999999997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35</v>
      </c>
      <c r="J114" s="29" t="str">
        <f>E24</f>
        <v>Správa železnic, státní organizace, OŘ Ostrava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103</v>
      </c>
      <c r="D116" s="159" t="s">
        <v>62</v>
      </c>
      <c r="E116" s="159" t="s">
        <v>58</v>
      </c>
      <c r="F116" s="159" t="s">
        <v>59</v>
      </c>
      <c r="G116" s="159" t="s">
        <v>104</v>
      </c>
      <c r="H116" s="159" t="s">
        <v>105</v>
      </c>
      <c r="I116" s="159" t="s">
        <v>106</v>
      </c>
      <c r="J116" s="159" t="s">
        <v>96</v>
      </c>
      <c r="K116" s="160" t="s">
        <v>107</v>
      </c>
      <c r="L116" s="161"/>
      <c r="M116" s="72" t="s">
        <v>1</v>
      </c>
      <c r="N116" s="73" t="s">
        <v>41</v>
      </c>
      <c r="O116" s="73" t="s">
        <v>108</v>
      </c>
      <c r="P116" s="73" t="s">
        <v>109</v>
      </c>
      <c r="Q116" s="73" t="s">
        <v>110</v>
      </c>
      <c r="R116" s="73" t="s">
        <v>111</v>
      </c>
      <c r="S116" s="73" t="s">
        <v>112</v>
      </c>
      <c r="T116" s="74" t="s">
        <v>113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8" customHeight="1">
      <c r="A117" s="31"/>
      <c r="B117" s="32"/>
      <c r="C117" s="79" t="s">
        <v>114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98</v>
      </c>
      <c r="BK117" s="166">
        <f>BK118</f>
        <v>0</v>
      </c>
    </row>
    <row r="118" spans="1:65" s="12" customFormat="1" ht="25.95" customHeight="1">
      <c r="B118" s="167"/>
      <c r="C118" s="168"/>
      <c r="D118" s="169" t="s">
        <v>76</v>
      </c>
      <c r="E118" s="170" t="s">
        <v>506</v>
      </c>
      <c r="F118" s="170" t="s">
        <v>507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SUM(P119:P127)</f>
        <v>0</v>
      </c>
      <c r="Q118" s="175"/>
      <c r="R118" s="176">
        <f>SUM(R119:R127)</f>
        <v>0</v>
      </c>
      <c r="S118" s="175"/>
      <c r="T118" s="177">
        <f>SUM(T119:T127)</f>
        <v>0</v>
      </c>
      <c r="AR118" s="178" t="s">
        <v>118</v>
      </c>
      <c r="AT118" s="179" t="s">
        <v>76</v>
      </c>
      <c r="AU118" s="179" t="s">
        <v>77</v>
      </c>
      <c r="AY118" s="178" t="s">
        <v>117</v>
      </c>
      <c r="BK118" s="180">
        <f>SUM(BK119:BK127)</f>
        <v>0</v>
      </c>
    </row>
    <row r="119" spans="1:65" s="2" customFormat="1" ht="33" customHeight="1">
      <c r="A119" s="31"/>
      <c r="B119" s="32"/>
      <c r="C119" s="183" t="s">
        <v>85</v>
      </c>
      <c r="D119" s="183" t="s">
        <v>120</v>
      </c>
      <c r="E119" s="184" t="s">
        <v>508</v>
      </c>
      <c r="F119" s="185" t="s">
        <v>509</v>
      </c>
      <c r="G119" s="186" t="s">
        <v>510</v>
      </c>
      <c r="H119" s="206"/>
      <c r="I119" s="188"/>
      <c r="J119" s="189">
        <f>ROUND(I119*H119,2)</f>
        <v>0</v>
      </c>
      <c r="K119" s="185" t="s">
        <v>124</v>
      </c>
      <c r="L119" s="36"/>
      <c r="M119" s="190" t="s">
        <v>1</v>
      </c>
      <c r="N119" s="191" t="s">
        <v>42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511</v>
      </c>
      <c r="AT119" s="194" t="s">
        <v>120</v>
      </c>
      <c r="AU119" s="194" t="s">
        <v>85</v>
      </c>
      <c r="AY119" s="14" t="s">
        <v>117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85</v>
      </c>
      <c r="BK119" s="195">
        <f>ROUND(I119*H119,2)</f>
        <v>0</v>
      </c>
      <c r="BL119" s="14" t="s">
        <v>511</v>
      </c>
      <c r="BM119" s="194" t="s">
        <v>512</v>
      </c>
    </row>
    <row r="120" spans="1:65" s="2" customFormat="1" ht="19.2">
      <c r="A120" s="31"/>
      <c r="B120" s="32"/>
      <c r="C120" s="33"/>
      <c r="D120" s="196" t="s">
        <v>127</v>
      </c>
      <c r="E120" s="33"/>
      <c r="F120" s="197" t="s">
        <v>509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127</v>
      </c>
      <c r="AU120" s="14" t="s">
        <v>85</v>
      </c>
    </row>
    <row r="121" spans="1:65" s="2" customFormat="1" ht="19.2">
      <c r="A121" s="31"/>
      <c r="B121" s="32"/>
      <c r="C121" s="33"/>
      <c r="D121" s="196" t="s">
        <v>214</v>
      </c>
      <c r="E121" s="33"/>
      <c r="F121" s="201" t="s">
        <v>513</v>
      </c>
      <c r="G121" s="33"/>
      <c r="H121" s="33"/>
      <c r="I121" s="198"/>
      <c r="J121" s="33"/>
      <c r="K121" s="33"/>
      <c r="L121" s="36"/>
      <c r="M121" s="199"/>
      <c r="N121" s="200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214</v>
      </c>
      <c r="AU121" s="14" t="s">
        <v>85</v>
      </c>
    </row>
    <row r="122" spans="1:65" s="2" customFormat="1" ht="16.5" customHeight="1">
      <c r="A122" s="31"/>
      <c r="B122" s="32"/>
      <c r="C122" s="183" t="s">
        <v>87</v>
      </c>
      <c r="D122" s="183" t="s">
        <v>120</v>
      </c>
      <c r="E122" s="184" t="s">
        <v>514</v>
      </c>
      <c r="F122" s="185" t="s">
        <v>515</v>
      </c>
      <c r="G122" s="186" t="s">
        <v>123</v>
      </c>
      <c r="H122" s="187">
        <v>1900</v>
      </c>
      <c r="I122" s="188"/>
      <c r="J122" s="189">
        <f>ROUND(I122*H122,2)</f>
        <v>0</v>
      </c>
      <c r="K122" s="185" t="s">
        <v>1</v>
      </c>
      <c r="L122" s="36"/>
      <c r="M122" s="190" t="s">
        <v>1</v>
      </c>
      <c r="N122" s="191" t="s">
        <v>42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511</v>
      </c>
      <c r="AT122" s="194" t="s">
        <v>120</v>
      </c>
      <c r="AU122" s="194" t="s">
        <v>85</v>
      </c>
      <c r="AY122" s="14" t="s">
        <v>117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85</v>
      </c>
      <c r="BK122" s="195">
        <f>ROUND(I122*H122,2)</f>
        <v>0</v>
      </c>
      <c r="BL122" s="14" t="s">
        <v>511</v>
      </c>
      <c r="BM122" s="194" t="s">
        <v>516</v>
      </c>
    </row>
    <row r="123" spans="1:65" s="2" customFormat="1" ht="10.199999999999999">
      <c r="A123" s="31"/>
      <c r="B123" s="32"/>
      <c r="C123" s="33"/>
      <c r="D123" s="196" t="s">
        <v>127</v>
      </c>
      <c r="E123" s="33"/>
      <c r="F123" s="197" t="s">
        <v>515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127</v>
      </c>
      <c r="AU123" s="14" t="s">
        <v>85</v>
      </c>
    </row>
    <row r="124" spans="1:65" s="2" customFormat="1" ht="19.2">
      <c r="A124" s="31"/>
      <c r="B124" s="32"/>
      <c r="C124" s="33"/>
      <c r="D124" s="196" t="s">
        <v>214</v>
      </c>
      <c r="E124" s="33"/>
      <c r="F124" s="201" t="s">
        <v>517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214</v>
      </c>
      <c r="AU124" s="14" t="s">
        <v>85</v>
      </c>
    </row>
    <row r="125" spans="1:65" s="2" customFormat="1" ht="24.15" customHeight="1">
      <c r="A125" s="31"/>
      <c r="B125" s="32"/>
      <c r="C125" s="183" t="s">
        <v>134</v>
      </c>
      <c r="D125" s="183" t="s">
        <v>120</v>
      </c>
      <c r="E125" s="184" t="s">
        <v>518</v>
      </c>
      <c r="F125" s="185" t="s">
        <v>519</v>
      </c>
      <c r="G125" s="186" t="s">
        <v>123</v>
      </c>
      <c r="H125" s="187">
        <v>1500</v>
      </c>
      <c r="I125" s="188"/>
      <c r="J125" s="189">
        <f>ROUND(I125*H125,2)</f>
        <v>0</v>
      </c>
      <c r="K125" s="185" t="s">
        <v>1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511</v>
      </c>
      <c r="AT125" s="194" t="s">
        <v>120</v>
      </c>
      <c r="AU125" s="194" t="s">
        <v>85</v>
      </c>
      <c r="AY125" s="14" t="s">
        <v>117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85</v>
      </c>
      <c r="BK125" s="195">
        <f>ROUND(I125*H125,2)</f>
        <v>0</v>
      </c>
      <c r="BL125" s="14" t="s">
        <v>511</v>
      </c>
      <c r="BM125" s="194" t="s">
        <v>520</v>
      </c>
    </row>
    <row r="126" spans="1:65" s="2" customFormat="1" ht="19.2">
      <c r="A126" s="31"/>
      <c r="B126" s="32"/>
      <c r="C126" s="33"/>
      <c r="D126" s="196" t="s">
        <v>127</v>
      </c>
      <c r="E126" s="33"/>
      <c r="F126" s="197" t="s">
        <v>519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85</v>
      </c>
    </row>
    <row r="127" spans="1:65" s="2" customFormat="1" ht="19.2">
      <c r="A127" s="31"/>
      <c r="B127" s="32"/>
      <c r="C127" s="33"/>
      <c r="D127" s="196" t="s">
        <v>214</v>
      </c>
      <c r="E127" s="33"/>
      <c r="F127" s="201" t="s">
        <v>517</v>
      </c>
      <c r="G127" s="33"/>
      <c r="H127" s="33"/>
      <c r="I127" s="198"/>
      <c r="J127" s="33"/>
      <c r="K127" s="33"/>
      <c r="L127" s="36"/>
      <c r="M127" s="202"/>
      <c r="N127" s="203"/>
      <c r="O127" s="204"/>
      <c r="P127" s="204"/>
      <c r="Q127" s="204"/>
      <c r="R127" s="204"/>
      <c r="S127" s="204"/>
      <c r="T127" s="205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214</v>
      </c>
      <c r="AU127" s="14" t="s">
        <v>85</v>
      </c>
    </row>
    <row r="128" spans="1:65" s="2" customFormat="1" ht="6.9" customHeight="1">
      <c r="A128" s="3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36"/>
      <c r="M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</sheetData>
  <sheetProtection algorithmName="SHA-512" hashValue="jkiL3Ehe2sbPHl5mNfMW7su468q+Zc3d6nM9WoSeTdBGT1WvQTZA7ko5RR3vAJ5VHtMV8YLkVp7xXFliq7omHg==" saltValue="2iPFwWYNjCcdJUc0/Ww1hV7B9sWBQdGFg5+gZHRsLDpVtSORZVb5wbKnpyBBj9lidr2dLzkrM6lUEV17Gnfsew==" spinCount="100000" sheet="1" objects="1" scenarios="1" formatColumns="0" formatRows="0" autoFilter="0"/>
  <autoFilter ref="C116:K12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2024-03-11T08:27:24Z</dcterms:created>
  <dcterms:modified xsi:type="dcterms:W3CDTF">2024-03-11T08:29:29Z</dcterms:modified>
</cp:coreProperties>
</file>